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154" tabRatio="610" activeTab="1"/>
  </bookViews>
  <sheets>
    <sheet name="Checklist Generator" sheetId="1" r:id="rId1"/>
    <sheet name="Printable Checklist" sheetId="2" r:id="rId2"/>
    <sheet name="Printable Protocols &amp; Actions" sheetId="3" r:id="rId3"/>
    <sheet name="HELP" sheetId="4" r:id="rId4"/>
    <sheet name="Logic" sheetId="5" state="hidden" r:id="rId5"/>
  </sheets>
  <definedNames>
    <definedName name="AirDistSystems_Ducts">'Checklist Generator'!$J$15</definedName>
    <definedName name="AirDistSystems_OutdoorAir">'Checklist Generator'!$J$16</definedName>
    <definedName name="AP_Row">'Logic'!$B$5:$P$5</definedName>
    <definedName name="AP_Row_Lang">'Logic'!$B$8:$P$8</definedName>
    <definedName name="Assessment_Assessment">'Checklist Generator'!$J$6</definedName>
    <definedName name="BuildingEnvelope_Concrete">'Checklist Generator'!$J$12</definedName>
    <definedName name="BuildingEnvelope_Moisture">'Checklist Generator'!$J$13</definedName>
    <definedName name="BuildingEnvelope_Roof">'Checklist Generator'!$J$10</definedName>
    <definedName name="BuildingEnvelope_Wall">'Checklist Generator'!$J$11</definedName>
    <definedName name="Checklist_Auto_Height_Column">'Printable Checklist'!$Q$16</definedName>
    <definedName name="Checklist_End">'Printable Checklist'!$Q$17</definedName>
    <definedName name="Checklist_Print_Area_Start">'Printable Checklist'!$A$1</definedName>
    <definedName name="Checklist_Start">'Printable Checklist'!$A$17</definedName>
    <definedName name="Checklist_Text_Box_Model">'Printable Checklist'!$D$17</definedName>
    <definedName name="EA_Row">'Logic'!$B$7:$P$7</definedName>
    <definedName name="EA_Row_Lang">'Logic'!$B$10:$P$10</definedName>
    <definedName name="HVAC_Controls">'Checklist Generator'!$J$18</definedName>
    <definedName name="HVAC_HeatingCooling">'Checklist Generator'!$J$17</definedName>
    <definedName name="HVAC_Hydronic">'Checklist Generator'!$J$19</definedName>
    <definedName name="Include_Full_Language">'Checklist Generator'!$J$32</definedName>
    <definedName name="Lighting_Lighting">'Checklist Generator'!$J$8</definedName>
    <definedName name="Logic_End">'Logic'!$B$445</definedName>
    <definedName name="Logic_Section_To_Copy_End">'Logic'!$N$16</definedName>
    <definedName name="Logic_Section_To_Copy_Start">'Logic'!$B$16</definedName>
    <definedName name="Logic_Start">'Logic'!$B$15</definedName>
    <definedName name="MA_Row">'Logic'!$B$6:$P$6</definedName>
    <definedName name="MA_Row_Lang">'Logic'!$B$9:$P$9</definedName>
    <definedName name="Materials_Adhesives">'Checklist Generator'!$J$21</definedName>
    <definedName name="Materials_Carpet">'Checklist Generator'!$J$22</definedName>
    <definedName name="Materials_Ceilings">'Checklist Generator'!$J$24</definedName>
    <definedName name="Materials_Painting">'Checklist Generator'!$J$23</definedName>
    <definedName name="OM_Cleaning">'Checklist Generator'!$J$27</definedName>
    <definedName name="OM_Summer">'Checklist Generator'!$J$28</definedName>
    <definedName name="OM_System">'Checklist Generator'!$J$26</definedName>
    <definedName name="_xlnm.Print_Area" localSheetId="0">'Checklist Generator'!$A$1:$I$39</definedName>
    <definedName name="_xlnm.Print_Area" localSheetId="1">'Printable Checklist'!$A$1:$Q$132</definedName>
    <definedName name="_xlnm.Print_Area" localSheetId="2">'Printable Protocols &amp; Actions'!$A$1:$Q$18</definedName>
    <definedName name="_xlnm.Print_Titles" localSheetId="1">'Printable Checklist'!$17:$17</definedName>
    <definedName name="_xlnm.Print_Titles" localSheetId="2">'Printable Protocols &amp; Actions'!$17:$17</definedName>
    <definedName name="Project_Specific_Check_Column">'Logic'!$AG$13</definedName>
    <definedName name="Protocols_Auto_Height_Column">'Printable Protocols &amp; Actions'!$Q$16</definedName>
    <definedName name="Protocols_End">'Printable Protocols &amp; Actions'!$Q$17</definedName>
    <definedName name="Protocols_Print_Area_Start">'Printable Protocols &amp; Actions'!$A$1</definedName>
    <definedName name="Protocols_Start">'Printable Protocols &amp; Actions'!$A$17</definedName>
    <definedName name="Protocols_Text_Box_Model">'Printable Protocols &amp; Actions'!$D$17</definedName>
    <definedName name="Start_Full_Lang">'Logic'!$B$230</definedName>
    <definedName name="Sub_Header_Row">'Logic'!$B$4</definedName>
  </definedNames>
  <calcPr calcMode="autoNoTable" fullCalcOnLoad="1"/>
</workbook>
</file>

<file path=xl/sharedStrings.xml><?xml version="1.0" encoding="utf-8"?>
<sst xmlns="http://schemas.openxmlformats.org/spreadsheetml/2006/main" count="2758" uniqueCount="474">
  <si>
    <t>City/State/Zip:</t>
  </si>
  <si>
    <t>Date:</t>
  </si>
  <si>
    <t>Color Code:</t>
  </si>
  <si>
    <t>Assessment Protocol</t>
  </si>
  <si>
    <t>Minimum Action</t>
  </si>
  <si>
    <t>Expanded Action</t>
  </si>
  <si>
    <t>Assessment Protocol and Action Verification</t>
  </si>
  <si>
    <t>1.0 Project Planning/Integrated Design</t>
  </si>
  <si>
    <t>Finalized a project team with IAQ expertise. Designated representative(s) from the school’s operations and maintenance staff to attend all team meetings.</t>
  </si>
  <si>
    <t xml:space="preserve">Performed a building walkthrough inspection to identify IAQ issues and concerns. </t>
  </si>
  <si>
    <t>Developed a Commissioning Plan, including an outline of commissioning activities, a schedule, a list of systems to be commissioned, and specifications to be included in the commissioning process.</t>
  </si>
  <si>
    <t>Commissioned systems per the schedule outlined in the Commissioning Plan created for MA 2.4.</t>
  </si>
  <si>
    <t xml:space="preserve">Delivered a third-party commissioning report to the facility manager (if a third-party Commissioning Agent was hired to perform commissioning activities).  </t>
  </si>
  <si>
    <t>Included measurement and verification devices in the project design.</t>
  </si>
  <si>
    <t xml:space="preserve">Developed a plan for recommissioning existing systems in the future as they age to ensure long-term system optimization. </t>
  </si>
  <si>
    <t>3.0 Moisture Control and Mold</t>
  </si>
  <si>
    <t>Conducted mold remediation following professional guidance, such as EPA’s Mold Remediation In Schools And Commercial Buildings and IICRC Mold Remediation Standard S520.</t>
  </si>
  <si>
    <t xml:space="preserve">Followed EPA or other professional guidance to perform additional activities to remediate any mold growth. </t>
  </si>
  <si>
    <t>4.0 Asbestos</t>
  </si>
  <si>
    <t>5.0 Lead</t>
  </si>
  <si>
    <t>6.0 Polychlorinated Biphenyls (PCBs)</t>
  </si>
  <si>
    <t>Determined whether fluorescent light ballasts containing polychlorinated biphenyls (PCBs) are present.</t>
  </si>
  <si>
    <t>7.0 Radon</t>
  </si>
  <si>
    <t xml:space="preserve">Evaluated the sewer vent system to confirm that drain traps have water in them and inspected drain lines for breaks or leaks. </t>
  </si>
  <si>
    <t xml:space="preserve">Repaired or replaced failed or unattached sewer vent system components before proceeding with energy projects. </t>
  </si>
  <si>
    <t>9.0 Vehicle Exhaust</t>
  </si>
  <si>
    <t xml:space="preserve">Properly installed a supplemental vented heating system in the parking structure (if needed). </t>
  </si>
  <si>
    <t xml:space="preserve">Investigated published information regarding local sources of pollution and regional outdoor air quality, including outdoor ozone levels. </t>
  </si>
  <si>
    <t>11.0 Pests</t>
  </si>
  <si>
    <t xml:space="preserve">Identified potential pests of concern, including any organisms likely to colonize the building based on project location. </t>
  </si>
  <si>
    <t xml:space="preserve">Reduced the potential for pest entry into the building by blocking, sealing and eliminating pest entry points around the building envelope. </t>
  </si>
  <si>
    <t xml:space="preserve">Reduced the risk of pest dispersal throughout the building by sealing and blocking interior passageways. </t>
  </si>
  <si>
    <t xml:space="preserve">Maintained existing pest protections within the building. </t>
  </si>
  <si>
    <t xml:space="preserve">Provided walk-off mats to trap dirt and moisture at all building entrances. </t>
  </si>
  <si>
    <t>13.0 Building Products/Materials Emissions</t>
  </si>
  <si>
    <t>14.0 Vented Combustion Appliances</t>
  </si>
  <si>
    <t>Completed a safety inspection of all vented combustion appliances in the school.</t>
  </si>
  <si>
    <t>Ensured that all combustion exhaust is captured as close to the combustion source as possible, exhausted directly outdoors, and not vented into other indoor spaces such as attics, crawlspaces or basements.</t>
  </si>
  <si>
    <t xml:space="preserve">Ensured that vented appliances have sufficient makeup air to replace vented air and maintain normal operating conditions. </t>
  </si>
  <si>
    <t>15.0 Unvented Combustion Appliances</t>
  </si>
  <si>
    <t>16.0 Ozone from Indoor Sources</t>
  </si>
  <si>
    <t>17.0 Environmental Tobacco Smoke (ETS)</t>
  </si>
  <si>
    <t>18.0 HVAC Equipment</t>
  </si>
  <si>
    <t xml:space="preserve">Followed the guidelines in the OSHA Technical Manual: Legionnaires’ Disease to protect against bacteria growth in HVAC systems and mechanical equipment. </t>
  </si>
  <si>
    <t xml:space="preserve">Increased filter efficiencies in existing HVAC systems (highest MERV rating possible based on equipment specifications). </t>
  </si>
  <si>
    <t>19.0 Outdoor Air Ventilation</t>
  </si>
  <si>
    <t xml:space="preserve">Verified that all HVAC systems meet any local code requirements for ventilation. </t>
  </si>
  <si>
    <t>20.0 Exhaust Ventilation</t>
  </si>
  <si>
    <t xml:space="preserve">Identified the locations of fire extinguishers in the school, and verified that all placements meet local laws. </t>
  </si>
  <si>
    <t xml:space="preserve">Determined whether the hot water heater temperature setting is within the allowable limits of the local and state codes. </t>
  </si>
  <si>
    <t xml:space="preserve">Installed safety lighting on or near steps.  </t>
  </si>
  <si>
    <t xml:space="preserve">Repaired malfunctioning doors, windows, roofs and floors. </t>
  </si>
  <si>
    <t xml:space="preserve">Protected highly absorptive materials from airborne contaminants and emissions caused by construction. </t>
  </si>
  <si>
    <t>Safely installed spray foam insulation and employed safe work practices to avoid exposure to spray polyurethane foam (SPF).</t>
  </si>
  <si>
    <t>23.0 Jobsite Safety</t>
  </si>
  <si>
    <t>Lighting</t>
  </si>
  <si>
    <t>Painting</t>
  </si>
  <si>
    <t>Building Envelope</t>
  </si>
  <si>
    <t>Material Selection and Replacement</t>
  </si>
  <si>
    <t>Operations and Maintenance</t>
  </si>
  <si>
    <t>SUB HEADER ROW</t>
  </si>
  <si>
    <t>o</t>
  </si>
  <si>
    <t>Upgrade Selected by User?--&gt;</t>
  </si>
  <si>
    <t>AP</t>
  </si>
  <si>
    <t>MA</t>
  </si>
  <si>
    <t>EA</t>
  </si>
  <si>
    <t>XX</t>
  </si>
  <si>
    <t>Logic_End</t>
  </si>
  <si>
    <t>Check for any project specific tasks--&gt;</t>
  </si>
  <si>
    <t>School Name/Building:</t>
  </si>
  <si>
    <t>Action Selected Under At Least One Upgrade?</t>
  </si>
  <si>
    <t>N/A</t>
  </si>
  <si>
    <t>3.10</t>
  </si>
  <si>
    <t>Complete</t>
  </si>
  <si>
    <t>Step 3: Generate your checklist</t>
  </si>
  <si>
    <t>Wall assemblies</t>
  </si>
  <si>
    <t>Concrete floor sealing</t>
  </si>
  <si>
    <t>Moisture barrier in dirt and concrete floor basements and crawlspaces</t>
  </si>
  <si>
    <t>Ducts, fan coils and unit ventilators</t>
  </si>
  <si>
    <t>Outdoor air ventilation</t>
  </si>
  <si>
    <t>Heating and cooling systems</t>
  </si>
  <si>
    <t>HVAC controls to monitor and maintain IAQ</t>
  </si>
  <si>
    <t>Hydronic systems</t>
  </si>
  <si>
    <t>Adhesives and sealants</t>
  </si>
  <si>
    <t>Suspended ceilings</t>
  </si>
  <si>
    <t>Yes, include complete language for printing</t>
  </si>
  <si>
    <t>Step 2: Choose whether to include complete language of assessment protocols and recommended actions with checklist</t>
  </si>
  <si>
    <t>Assessment Protocols, Minimum Actions and Expanded Actions: Complete Language from ‘Energy Savings Plus Health’ Guide</t>
  </si>
  <si>
    <t>Notes</t>
  </si>
  <si>
    <t>Formalized project goals after collaborative design meetings. Clearly defined all IAQ and energy efficiency goals.</t>
  </si>
  <si>
    <t xml:space="preserve">Designated and/or hired a Commissioning Agent, as appropriate for the project. </t>
  </si>
  <si>
    <r>
      <t>Developed an Owner's Project requirements</t>
    </r>
    <r>
      <rPr>
        <sz val="8"/>
        <color indexed="8"/>
        <rFont val="Cambria"/>
        <family val="1"/>
      </rPr>
      <t xml:space="preserve"> document, including formalized project goals, per MA 1.2. Clearly defined all IAQ and energy efficiency goals.</t>
    </r>
  </si>
  <si>
    <t xml:space="preserve">Developed a Basis of Design document to outline how the design will meet the Owner's Project Requirements. </t>
  </si>
  <si>
    <t xml:space="preserve">Performed post-occupancy commissioning (as required). </t>
  </si>
  <si>
    <t xml:space="preserve">Worked with a general contractor or other experienced building experts to define the scope of moisture improvements and repairs. </t>
  </si>
  <si>
    <t>Repaired moisture problems identified during the assessment including plumbing leaks, rain leaks, and foundation leaks.</t>
  </si>
  <si>
    <t>Ensured proper HVAC condensate drainage. Ensured drain pans meet requirements of ASHRAE Standard 62.1.</t>
  </si>
  <si>
    <t>Prevented condensation in the building by air sealing the enclosure, managing water vapor flow, managing air pressure relationships, ensuring all piping and valves with condensation potential are adequately insulated, and controlling indoor humidity sources.</t>
  </si>
  <si>
    <t>Used nonporous construction materials in moisture-prone areas.</t>
  </si>
  <si>
    <t>Protected open roof areas from rain during construction and designed and constructed roofing systems and flashing details to ensure proper moisture barriers. Repaired leaks before air sealing or insulating the attic.</t>
  </si>
  <si>
    <t>Determined areas of the school that have already been identified as containing asbestos by reviewing the school’s Asbestos Hazard Emergency Response Act (AHERA) asbestos management plan.</t>
  </si>
  <si>
    <t>Inspected the building for asbestos-containing material (ACM) or, for new construction, verified that no asbestos was used in the building materials. If the school does not have an asbestos management plan and asbestos-containing materials are present, prepared an asbestos management plan.</t>
  </si>
  <si>
    <t xml:space="preserve">Evaluated the condition of ACM. Immediately isolated the area if suspected ACM was found to be damaged (e.g., unraveling, frayed, breaking apart) and contacted an accredited and properly trained asbestos professional for abatement or repair. </t>
  </si>
  <si>
    <t>Exercised caution to prevent the release of asbestos particles into the air during work activities (e.g., no dusting, sweeping or vacuuming ACM debris; no sawing, sanding, scraping, or drilling holes into ACM; no using abrasive pads or brushes to strip ACM).</t>
  </si>
  <si>
    <t>Conducted asbestos abatement before blower door testing and exercised caution when conducting blower door testing where friable asbestos or vermiculite attic insulation is present (e.g., positively-pressurized blower door testing).</t>
  </si>
  <si>
    <t xml:space="preserve">Complied with EPA’s Renovation, Repair and Painting (RRP) Program Rule (used a Certified Renovator, followed lead-safe work practices, isolated the work area to avoid occupant exposure, minimized lead dust, left no dust or debris behind, and successfully performed cleaning verification or clearance testing). </t>
  </si>
  <si>
    <t>Complied with all local and state regulations applicable to lead and hazard reduction activities.</t>
  </si>
  <si>
    <t xml:space="preserve">Followed additional lead-safe rehabilitation practices in addition to EPA’s RRP. </t>
  </si>
  <si>
    <t>Replaced windows that test positive for lead-based paint.</t>
  </si>
  <si>
    <t xml:space="preserve">Selected a radon testing professional from a list of qualified testers obtained from the state radon office. If there are no state requirements, selected a radon professional who is trained or certified by the American Association of Radon Scientists &amp; Technologists, Inc. (AARST), National Radon Proficiency Program, or the National Radon Safety Board (NRSB). </t>
  </si>
  <si>
    <t>Ensured school HVAC systems are operating properly, with outdoor ventilation air maintained at or above design minimum values.</t>
  </si>
  <si>
    <t>Advised periodic retesting of areas in the school that have been mitigated for radon.</t>
  </si>
  <si>
    <t>Evaluated potential sources and odors (e.g., gasoline, sewer gas or fuel oil).</t>
  </si>
  <si>
    <t>Notified local or state authorities and pursued additional assessments before continuing project work in the event an odor source could not be identified, and the building is in a known area of contamination.</t>
  </si>
  <si>
    <t>Addressed drain traps prone to drying by developing a maintenance plan to periodically add water to the traps, and considered installation of inline drain seals to floor drains prone to drying out.</t>
  </si>
  <si>
    <t xml:space="preserve">Assessed and mitigated soil gas vapor intrusion in compliance with local or state standards (Table X5.1 of ASTM E2600 or EPA guidance). </t>
  </si>
  <si>
    <t xml:space="preserve">Installed floor drain seals to untrapped floor drains. </t>
  </si>
  <si>
    <t>Identified locations of air leaks from parking structures to occupied spaces.</t>
  </si>
  <si>
    <t>Identified locations of outdoor air intake vents and assessed whether they are located an adequate distance away from areas where vehicles may idle.</t>
  </si>
  <si>
    <t>Sealed locations that separate parking structures from occupied spaces. Air sealed leaks into ceiling cavities, windows and doors; electrical, plumbing and duct penetrations; cracks between masonry or concrete walls and unsealed penetrations; and leaks in the ductwork or air handler platforms.</t>
  </si>
  <si>
    <t xml:space="preserve">Maintained occupied spaces near parking structures at a positive pressure relative to the parking structures. </t>
  </si>
  <si>
    <t xml:space="preserve">Decoupled areas with vehicle exhaust emissions from building air handling systems. Eliminated and disconnected supply diffusers and return grilles in garages and vocational classrooms from air handling systems that serve other occupied spaces. </t>
  </si>
  <si>
    <t xml:space="preserve">Specified carbon monoxide (CO) detection and warning equipment in accordance with NFPA 720 and any applicable local or state requirements. </t>
  </si>
  <si>
    <t>Installed particle filtration, and in extreme cases gas-phase air cleaning devices, to treat ventilation air for outdoor pollutants (see EA 19.1).</t>
  </si>
  <si>
    <t xml:space="preserve">Added a positive pressure vestibule at all doorways connected to parking areas, to provide an airlock between parking structures and occupied spaces. </t>
  </si>
  <si>
    <t>Ensured all exterior garbage cans and dumpsters are sealable and sanitized regularly.</t>
  </si>
  <si>
    <t>Followed guidance for institutional kitchens in the SF Environment document "Pest Prevention by Design."</t>
  </si>
  <si>
    <r>
      <t xml:space="preserve">Installed permanent entryway systems at all regularly used building entrances to capture dirt and particulates in accordance with ASHRAE Standard 189.1, Section 8.3.1.5, or EPA’s </t>
    </r>
    <r>
      <rPr>
        <sz val="8"/>
        <color indexed="8"/>
        <rFont val="Cambria"/>
        <family val="1"/>
      </rPr>
      <t xml:space="preserve">IAQ Design Tools for Schools, Entry Mat Barriers. </t>
    </r>
  </si>
  <si>
    <t xml:space="preserve">Reviewed content and emissions documentation for products and materials being considered for the project to determine whether they contain potentially hazardous compounds. </t>
  </si>
  <si>
    <t xml:space="preserve">Ensured the school meets the Minimum Actions in Priority Issues 19.0 Outdoor Air Ventilation and 20.0 Exhaust Ventilation. </t>
  </si>
  <si>
    <t xml:space="preserve">Aired out new construction materials in a well-ventilated, clean and dry space prior to installation. </t>
  </si>
  <si>
    <t>Sealed composite wood products with a low-VOC or no-VOC sealant intended to reduce VOC emissions.</t>
  </si>
  <si>
    <t>Investigated and corrected potential contaminant source problems after building modifications.</t>
  </si>
  <si>
    <t>Ensured that boiler firing adjustments are operating properly.</t>
  </si>
  <si>
    <t>Verified proper installation of CO detection and warning equipment to meet the requirements of NFPA 720 and any applicable local or state requirements.</t>
  </si>
  <si>
    <t>Identified unvented combustion appliances and determined whether any local or state regulations prohibiting these devices apply.</t>
  </si>
  <si>
    <t xml:space="preserve">Identified indoor sources of ozone and determined whether any air-cleaning or purifying equipment designed to intentionally produce ozone was present. </t>
  </si>
  <si>
    <t>Did not install any air cleaning equipment designed to intentionally produce ozone. Recommended removal of existing air cleaning equipment designed to intentionally produce ozone.</t>
  </si>
  <si>
    <t xml:space="preserve">Ensured adequate ventilation and exhaust in areas with ozone-generating office equipment, including printing, copying and reprographics rooms.                      
                        </t>
  </si>
  <si>
    <t xml:space="preserve">Installed office equipment fitted with ozone capture / removal systems. </t>
  </si>
  <si>
    <t>Identified whether there have been occupant complaints about smoking.</t>
  </si>
  <si>
    <t>Remediated mold in air plenums and ductwork, following guidance outlined in MA 3.2.</t>
  </si>
  <si>
    <t xml:space="preserve">Determined whether HVAC systems comply with ASHRAE Standard 62.1 ventilation requirements at the system level and in the breathing zones of all occupied spaces. </t>
  </si>
  <si>
    <t xml:space="preserve">Designed and installed new HVAC systems to meet all ventilation requirements of ASHRAE Standard 62.1 using the Ventilation Rate Procedure. </t>
  </si>
  <si>
    <t>Replaced or upgraded existing HVAC systems to meet ASHRAE Standard 62.1.</t>
  </si>
  <si>
    <t>Identified rooms or areas with localized contaminant sources that require exhaust ventilation.</t>
  </si>
  <si>
    <t xml:space="preserve">Measured exhaust airflows to determine whether there is compliance with the exhaust requirements of ASHRAE Standard 62.1 for each space. </t>
  </si>
  <si>
    <t xml:space="preserve">Ensured exhaust is provided for rooms or areas with localized indoor contaminant sources as identified in AP 20.1 and ensured that exhaust rates required by ASHRAE Standard 62.1 are met. </t>
  </si>
  <si>
    <t>Confirmed proper functionality of the exhaust systems to reduce causes of complaints.</t>
  </si>
  <si>
    <t>Implemented additional efforts to prevent the recirculation of exhausted air into outdoor air intakes.</t>
  </si>
  <si>
    <t>Provided monitoring and alarms for exhaust systems.</t>
  </si>
  <si>
    <t>Ensured appropriate storage of hazardous chemicals.</t>
  </si>
  <si>
    <t>Corrected deficiencies associated with fire extinguishers.</t>
  </si>
  <si>
    <t xml:space="preserve">Adjusted water heater temperatures to prevent scalding. </t>
  </si>
  <si>
    <t xml:space="preserve">Installed enhanced CO detection and warning equipment that can detect and store low peak CO levels, and considered integration with the building's central monitoring system. </t>
  </si>
  <si>
    <t xml:space="preserve">Installed light switches at the top and bottom of all stairwells. </t>
  </si>
  <si>
    <t>Determined building occupancy patterns during expected construction periods, and identified any anticipated special needs of the building occupants.</t>
  </si>
  <si>
    <r>
      <t>Identified potential construction-related contaminants and the pathways</t>
    </r>
    <r>
      <rPr>
        <sz val="10"/>
        <color indexed="8"/>
        <rFont val="Garamond"/>
        <family val="1"/>
      </rPr>
      <t xml:space="preserve"> </t>
    </r>
    <r>
      <rPr>
        <sz val="8"/>
        <color indexed="8"/>
        <rFont val="Cambria"/>
        <family val="1"/>
      </rPr>
      <t xml:space="preserve">through which they could impact the IAQ of building occupants. </t>
    </r>
  </si>
  <si>
    <t>Considered and implemented additional protections as appropriate and necessary to protect the health and safety of building occupants.</t>
  </si>
  <si>
    <t>2.0 Commissioning</t>
  </si>
  <si>
    <t>8.0 Belowground Vapor-Forming Contaminants (except radon)</t>
  </si>
  <si>
    <t>12.0 Tracked-in Pollutants</t>
  </si>
  <si>
    <t>22.0 Protecting IAQ During Construction</t>
  </si>
  <si>
    <t>Assessed moisture or mold problems that could not be resolved under the project. Did not start construction projects that would reduce the school’s air infiltration rate if there are unresolved moisture problems.</t>
  </si>
  <si>
    <t>Step 1: Select your energy efficiency/building upgrade activities</t>
  </si>
  <si>
    <t>Energy Savings Plus Health - School Building Upgrade Checklist</t>
  </si>
  <si>
    <t>Selected low-emitting wood and composite-wood products compliant with California Title 17 ATCM. (If CA Title 17 ATCM compliant materials are not available, used wood products that meet Section 6.1 of EPA’s Indoor airPLUS Construction Specifications.)</t>
  </si>
  <si>
    <t>Verified proper installation of CO detection and warning equipment meeting the requirements of NFPA 720 and any applicable local or state requirements.</t>
  </si>
  <si>
    <t>Completed all applicable actions under the Assessment Protocols (AP 14.1) and repaired, removed or replaced combustion appliances to correct deficiencies and ensure compliance with applicable codes and standards. Ensured proper venting after modifications that affect building envelope leakage and airflows.</t>
  </si>
  <si>
    <r>
      <t>Conducted an HVAC assessment</t>
    </r>
    <r>
      <rPr>
        <sz val="10"/>
        <color indexed="8"/>
        <rFont val="Garamond"/>
        <family val="1"/>
      </rPr>
      <t xml:space="preserve"> </t>
    </r>
    <r>
      <rPr>
        <sz val="8"/>
        <color indexed="8"/>
        <rFont val="Cambria"/>
        <family val="1"/>
      </rPr>
      <t xml:space="preserve">to evaluate the condition of the existing HVAC system components in accordance with minimum inspection standards of ASHRAE/ACCA Standard 180, ASHRAE handbooks or other equivalent standards and guidelines. </t>
    </r>
    <r>
      <rPr>
        <sz val="8"/>
        <color indexed="10"/>
        <rFont val="Cambria"/>
        <family val="1"/>
      </rPr>
      <t>Evaluated building heating and cooling loads after planned modifications and HVAC equipment capacities for sensible and latent loads.</t>
    </r>
  </si>
  <si>
    <r>
      <t xml:space="preserve">Assessed the proper functionality of fire alarms, smoke alarms, and CO detection and warning equipment.  </t>
    </r>
    <r>
      <rPr>
        <sz val="8"/>
        <color indexed="10"/>
        <rFont val="Cambria"/>
        <family val="1"/>
      </rPr>
      <t>Determined whether CO detection and warning equipment meets the requirements of NFPA 720 and applicable local and state requirements.</t>
    </r>
  </si>
  <si>
    <r>
      <t xml:space="preserve">Ensured the school has an </t>
    </r>
    <r>
      <rPr>
        <sz val="8"/>
        <color indexed="8"/>
        <rFont val="Cambria"/>
        <family val="1"/>
      </rPr>
      <t>IPM</t>
    </r>
    <r>
      <rPr>
        <sz val="8"/>
        <color indexed="8"/>
        <rFont val="Cambria"/>
        <family val="1"/>
      </rPr>
      <t xml:space="preserve"> plan, and it is being followed prior to pesticide applications.</t>
    </r>
  </si>
  <si>
    <t>Lighting upgrades</t>
  </si>
  <si>
    <t>X</t>
  </si>
  <si>
    <t>Roof and ceiling assemblies</t>
  </si>
  <si>
    <t>Systems operation and maintenance</t>
  </si>
  <si>
    <t>Building operations and maintenance</t>
  </si>
  <si>
    <t>Assessment Protocols and Recommended Actions: Complete Language from ‘Energy Savings Plus Health’ Guide</t>
  </si>
  <si>
    <t>Energy Savings Plus Health – 
Complete Language of Assessment Protocols and Recommended Actions for Checklist Items</t>
  </si>
  <si>
    <t>10.0 Local and Regional Ambient Air Quality</t>
  </si>
  <si>
    <t>Defined overall project IAQ and energy goals within the context of project scope and budget.  Developed a communications plan with a clear process for addressing occupant concerns.</t>
  </si>
  <si>
    <t>Held regular meetings throughout design and construction to discuss project progress, synergies and challenges. Regularly communicated project plans and progress with stakeholders and responded to concerns.</t>
  </si>
  <si>
    <t>Energy Efficiency / Building Upgrade Activities Selected</t>
  </si>
  <si>
    <t>Ensured all future paint applications in the school are lead-free.</t>
  </si>
  <si>
    <t>Building Assessment, Project Planning and Commissioning</t>
  </si>
  <si>
    <t>Assessment, project planning and commissioning</t>
  </si>
  <si>
    <t>21.0 Building Safety for Children and Other Occupants</t>
  </si>
  <si>
    <r>
      <rPr>
        <u val="single"/>
        <sz val="12"/>
        <color indexed="9"/>
        <rFont val="Calibri"/>
        <family val="2"/>
      </rPr>
      <t>The main purposes of this interactive tool are to</t>
    </r>
    <r>
      <rPr>
        <sz val="12"/>
        <color indexed="9"/>
        <rFont val="Calibri"/>
        <family val="2"/>
      </rPr>
      <t>:
• Create customized checklists for each individual project.
• Verify that the Assessment Protocols in the Energy Savings Plus Health Guide 
    have been applied appropriately.
• Ensure that appropriate Minimum Actions and Expanded Actions in the 
   Energy Savings Plus Health Guide have been taken to protect or enhance IAQ.</t>
    </r>
  </si>
  <si>
    <t>A notification message will be provided when the output is complete.</t>
  </si>
  <si>
    <t>Energy Savings Plus Health - School Building Upgrade Checklist Generator - Version 2.0</t>
  </si>
  <si>
    <r>
      <rPr>
        <u val="single"/>
        <sz val="12"/>
        <color indexed="9"/>
        <rFont val="Calibri"/>
        <family val="2"/>
      </rPr>
      <t>How To Use This Tool</t>
    </r>
    <r>
      <rPr>
        <sz val="12"/>
        <color indexed="9"/>
        <rFont val="Calibri"/>
        <family val="2"/>
      </rPr>
      <t xml:space="preserve">:
1. Select the types of energy efficiency or building upgrade activities for the project. 
2. Users can select an option to include the complete language of the Energy Savings Plus Health Guide for Assessment Protocols, Minimum Actions, and Expanded Actions along with the checklist.
3. Select the "Click to Generate Report” button. 
The generated checklists identify those assessments actions that are potentially applicable to the project. Your customized report can be printed or saved to your computer. 
</t>
    </r>
  </si>
  <si>
    <t>Carpet and flooring</t>
  </si>
  <si>
    <t>School building summer schedule</t>
  </si>
  <si>
    <t>Implemented pre-occupancy ventilation control for ventilation systems that serve spaces that are not continuously occupied, to provide the design minimum outdoor air ventilation rate for a period of one hour prior to expected occupancy whenever the spaces have been unventilated for a period longer than 24 hours.</t>
  </si>
  <si>
    <t>Required products that have submitted their complete chemical inventory to a third party for verification. Made the verification / certification by the third party publically available.</t>
  </si>
  <si>
    <t>Conducted follow-up training to reinforce operator skills and knowledge.</t>
  </si>
  <si>
    <t>Gathered feedback from the school’s faculty and staff on IAQ issues and gained an understanding of the current building status. Conducted stakeholder meetings early in the design process.</t>
  </si>
  <si>
    <t>Held a construction kick-off meeting with the design team, general contractor and site managers for each trade before construction begins. Continued meetings during construction process, with updates to stakeholders. Ensured the plan for protecting students and other occupants during the construction phases is adequately communicated.</t>
  </si>
  <si>
    <t>Determined which kind(s) of commissioning are appropriate (new system commissioning, recommissioning or retro-commissioning).</t>
  </si>
  <si>
    <t xml:space="preserve">Engaged the Commissioning Agent  to train the facility manager and other operations and maintenance staff on all commissioned systems. </t>
  </si>
  <si>
    <t>Determined whether the project requires mold remediation or additional moisture control measures based on the findings of the moisture inspection recommended in AP 3.1 or the IAQ walkthrough inspection recommended in AP 1.2.</t>
  </si>
  <si>
    <t>Addressed standing water problems.  Corrected surface water pooling near the foundation before insulating basement or crawlspace walls.</t>
  </si>
  <si>
    <t>Managed rainwater in assemblies included within the scope of work (e.g., drainage planes and flashings).   Ensured there is adequate slope and drainage away from the building.</t>
  </si>
  <si>
    <t>Protected construction materials from moisture damage and did not use materials showing visible signs of mold or other biological growth.   Stored and installed all building products, systems and components in strict accordance with manufacturers’ printed instructions.</t>
  </si>
  <si>
    <t>Retrofitted crawlspaces so that they are sealed, insulated, ventilated with conditioned air, properly drained and waterproofed. Installed a high-capacity, energy-efficient dehumidifier in the space (if climate conditions warranted).</t>
  </si>
  <si>
    <t>Did not remove or disturb insulation that appears to be vermiculite.</t>
  </si>
  <si>
    <t>Assumed lead-based paint was used in schools built before 1978, unless testing shows otherwise. Recognized that lead-based paint may be present in any school. Determined which painted surfaces will be disturbed during the planned work.</t>
  </si>
  <si>
    <t>Performed radon testing before school building modifications in accordance with applicable state requirements or other guidance, such as the ANSI/AARST Radon Measurement in Schools and Large Buildings standard.</t>
  </si>
  <si>
    <t>Retested for radon after completion of all building upgrades and renovations that affect building envelope leakage and airflows.</t>
  </si>
  <si>
    <t>Mitigated high radon levels. Took actions to reduce radon levels as outlined in the ASNI/AARST Radon Mitigation in Schools and Large Buildings standard, using active soil depressurization as the first mitigation method considered, if radon levels are equal to or greater than 4 pCi/L, before or after building modifications.</t>
  </si>
  <si>
    <t>Conducted a further assessment if vapor-forming soil or groundwater contamination is suspected on or near the building site. Consulted state or tribal voluntary brownfields cleanup programs or environmental regulatory agencies for information on the risks of vapor intrusion.</t>
  </si>
  <si>
    <t>Implemented the proper measures to prevent migration of soil-gas contaminants into occupied spaces for new construction and building expansion projects located on brownfield sites, as described in ASHRAE IAQ Guide, Strategy 3.4.</t>
  </si>
  <si>
    <t>Followed local and state anti-idling laws and policies. Otherwise, established and enforced a requirement that all engines must be shut off (no idle zone) at loading docks and vehicle loading and unloading zones.  Provided signage to designate the limits of no idle zones.</t>
  </si>
  <si>
    <t xml:space="preserve">If feasible, relocated existing outdoor air intakes away from vehicle exhaust sources to avoid entrainment. </t>
  </si>
  <si>
    <t>In areas where national standards for outdoor particulate matter or ozone are exceeded, ensured that mechanical ventilation systems are designed and operated to meet the outdoor air filtration and air cleaning requirements of ASHRAE Standard 62.1, Section 6.2.1.</t>
  </si>
  <si>
    <t>In addition to the requirements of MA 10.1, in areas where national standards for outdoor particulate matter or ozone are exceeded, ensured that mechanical ventilation systems are designed and operated to meet the outdoor air filtration and air cleaning requirements of ASHRAE Standard 189.1, Section 8.3.1.3.</t>
  </si>
  <si>
    <t xml:space="preserve">Identified evidence of pests, and determined whether pesticides are being used in the building to control pest populations. </t>
  </si>
  <si>
    <t>Assessed whether the school already has an Integrated Pest Management (IPM) plan and whether it is being followed and sustained.</t>
  </si>
  <si>
    <t>Selected a third-party certified IPM professional for pest management needs. Determined whether pesticides will need to be used.  Considered providing signage to communicate when pesticide applications will occur.  Encouraged scheduling pesticide applications when school is not in session.</t>
  </si>
  <si>
    <t>Patched and sealed openings in areas with evidence of rodent infestation, with rodent-resistant materials prior to installing weatherization materials that may be susceptible to gnawing.</t>
  </si>
  <si>
    <t>Implemented protections for outdoor air intakes and exhausts to eliminate pest entryways.</t>
  </si>
  <si>
    <t>Removed clutter, eliminated wood piles and waste near the building, and removed any bushes, trees or vegetation closer than two feet from the structure.  Kept vegetation away from outdoor air intakes and outdoor mechanical equipment. Did not pile up soils and mulches against the building’s exterior walls.</t>
  </si>
  <si>
    <t>Inspected all building entrances for walk-off mats or entry mat systems. Noted conditions of dirt or moisture accumulation near entrances that might need walk-off mats or entryway floor cleaning systems.</t>
  </si>
  <si>
    <t xml:space="preserve">Followed EPA’s Building and Grounds Maintenance Checklist and provided a copy to the facility manager. </t>
  </si>
  <si>
    <t>Performed a post-construction building flush-out in the renovated building/spaces before occupancy resumes.</t>
  </si>
  <si>
    <t>Followed Priority Issue 22.0 Protecting IAQ During Construction to protect children and other occupants.</t>
  </si>
  <si>
    <t>Installed power vented or sealed combustion equipment when replacing combustion equipment located in occupied or conditioned spaces. Installation was performed in accordance with ACCA Standard 5.</t>
  </si>
  <si>
    <t>Assessed school smoking policy and determined whether the school has a policy that prohibits smoking inside the school. Determined whether there are locations on school grounds where outdoor smoking may be allowed, and the locations of these locations from the building’s entrances, outdoor air intakes and operable windows.</t>
  </si>
  <si>
    <t>Ensured that the school has a policy on tobacco that is consistent with local, state and federal laws.  The policy should include prohibitions against tobacco use by students, all school staff, parents, and visitors on school property, in school vehicles, and at school-sponsored functions away from school property. Ensured any locations where outdoor smoking is permitted are a minimum of 25 feet from all building entrances, outdoor air intakes and operable windows.</t>
  </si>
  <si>
    <t>Repaired, modified or replaced equipment to ensure that existing HVAC systems operate properly.  Ensured there is a scheduled inspection and maintenance program for HVAC systems in accordance with ASHRAE/ACCA Standard 180.</t>
  </si>
  <si>
    <t>Properly sized and installed any new HVAC equipment.</t>
  </si>
  <si>
    <t>Ensured any new HVAC systems have a minimum of MERV 8 filters installed upstream of all cooling coils and wetted surfaces, in accordance with ASHRAE Standard 62.1 requirements.</t>
  </si>
  <si>
    <t>Installed higher efficiency filters in any new HVAC systems (MERV 11 or higher), upstream of all cooling coils and wetted surfaces, if feasible.</t>
  </si>
  <si>
    <t xml:space="preserve">Employed filtration and gas-phase air cleaning strategies to further improve IAQ, in conjunction with source control strategies and maintaining minimum ventilation rates. </t>
  </si>
  <si>
    <t>Adjusted existing HVAC systems to meet all requirements of ASHRAE Standard 62.1, where possible, using the Ventilation Rate Procedure.</t>
  </si>
  <si>
    <t>Considered the impacts of building envelope air sealing on ventilation.  Avoided tightening the building shell and reducing air exchange rates if increasing ventilation or installing additional ventilation is not possible. Ensured school buildings that rely on natural ventilation have adequate ventilation after weatherization.</t>
  </si>
  <si>
    <t>For mechanical ventilation applications, installed permanent outdoor airflow monitoring systems in accordance with ASHRAE Standard 189.1, Section 8.3.1.2.
For natural ventilation applications, provided monitoring to ensure operable windows and other ventilation openings are operated appropriately to ensure adequate ventilation.</t>
  </si>
  <si>
    <t>Verified that exhaust from rooms with localized contaminant sources discharge outdoors and do not discharge or leak into other indoor spaces or the building structure.</t>
  </si>
  <si>
    <r>
      <t>Identified the School’s Health and Safety Officer or Committee and included them in all building safety planning.  Documented safety hazards that were observed during the assessments.</t>
    </r>
    <r>
      <rPr>
        <u val="single"/>
        <sz val="8"/>
        <color indexed="8"/>
        <rFont val="Cambria"/>
        <family val="1"/>
      </rPr>
      <t xml:space="preserve"> Immediately responded to urgent and life-threatening situations.</t>
    </r>
    <r>
      <rPr>
        <sz val="8"/>
        <color indexed="8"/>
        <rFont val="Cambria"/>
        <family val="1"/>
      </rPr>
      <t xml:space="preserve"> Ensured the results of the safety assessment were provided to the school’s health and safety representatives, and corrective actions are considered as part of building upgrades.</t>
    </r>
  </si>
  <si>
    <t>Identified the prevalence of harmful chemicals in accessible locations, including custodial closets, storage areas under sinks, science labs, hospitality training programs, art labs, food labs and vocational programs.</t>
  </si>
  <si>
    <t>Identified risk of mercury exposure in existing school lighting, equipment (e.g., thermometers, barometers), components and lab supplies.  Determined whether the school has a mercury spill response plan.</t>
  </si>
  <si>
    <r>
      <rPr>
        <u val="single"/>
        <sz val="8"/>
        <color indexed="8"/>
        <rFont val="Cambria"/>
        <family val="1"/>
      </rPr>
      <t xml:space="preserve">Immediately corrected life-threatening safety risks.  </t>
    </r>
    <r>
      <rPr>
        <sz val="8"/>
        <color indexed="8"/>
        <rFont val="Cambria"/>
        <family val="1"/>
      </rPr>
      <t xml:space="preserve">
Corrected other safety hazards during the building upgrades.</t>
    </r>
  </si>
  <si>
    <t>Had qualified personnel correct deficiencies with fire alarms, smoke alarms or CO detection and warning equipment. Installed additional fire alarms, smoke alarms and CO detection and warning equipment wherever necessary.</t>
  </si>
  <si>
    <t>Prevented mercury exposure by ensuring school has a mercury spill response plan.  Prevented mercury spills by removing all elemental mercury, mercury compounds and mercury-containing equipment.  Properly disposed of all elementary mercury supplies and mercury containing devices and equipment, including fluorescent lighting, compact fluorescent light (CFL) bulbs and mercury-containing thermostats.</t>
  </si>
  <si>
    <t xml:space="preserve">Qualified professional ensured the safety of electrical systems by confirming they are in accordance with applicable codes. </t>
  </si>
  <si>
    <t>Minimized occupant and worker exposures during construction (e.g., adhered to SMACNA Indoor Air Quality Guidelines for Occupied Buildings under Construction). Properly isolated work areas from occupants. Promptly responded to any occupant complaints or concerns.</t>
  </si>
  <si>
    <t>Protected HVAC systems from contaminants during work activities, performed post-construction inspections. Cleaned to remove dust and debris from ductwork, as needed. Ensured new HVAC filters were installed prior to occupancy.</t>
  </si>
  <si>
    <t xml:space="preserve">Evaluated existing and potential health concerns and activities. Referred to Appendix C: Worker Protection for recommended evaluation measures and actions.  </t>
  </si>
  <si>
    <t xml:space="preserve">Referred to Appendix C: Worker Protection for recommended actions to protect worker safety. </t>
  </si>
  <si>
    <t>Selected a project team with IAQ expertise. Included a representative from each group of stakeholders in the building, for example, teachers, administrators, nurses, maintenance staff, parents and students, if possible. When evaluating proposals, ensured the project’s IAQ and energy efficiency requirements are met and specific provisions for protecting IAQ during construction phases are included. See Appendix A for guidance on team selection.</t>
  </si>
  <si>
    <t>Inspected the interior and exterior of the building and the building's mechanical systems for evidence of moisture problems, and documented the results.</t>
  </si>
  <si>
    <t>Properly sized the HVAC system to manage moisture inside the building. Ensured that classroom HVAC systems provide continuous humidity control and maintain indoor relative humidity below 60%, ideally between 30% and 50%, if possible.  Ensured proper indoor humidity control during summer months. If there is a school building summer shutdown program, ensured controls and HVAC operation are specified to keep indoor relative humidity within acceptable limits.  Ensured regularly scheduled maintenance of humidification equipment. For mechanically ventilated buildings, ensured that the building meets the exfiltration requirements of ASHRAE Standard 62.1.</t>
  </si>
  <si>
    <t>Conducted asbestos clearance air monitoring following any asbestos response actions in the school to ensure the actions were conducted properly, using a trained and accredited asbestos professional.</t>
  </si>
  <si>
    <t>Installed automatic drain trap primers in floor drains that are susceptible to drying out to ensure that a small amount of water is periodically delivered to the trap and to prevent it from drying out.</t>
  </si>
  <si>
    <t>12.0 Tracked-In Pollutants</t>
  </si>
  <si>
    <t>Selected the least toxic products or materials feasible for each application. Used products and materials that indicate they have (or are certified as having) low VOC content or low VOC emissions.  Specified products and materials that meet independent certification and testing protocols (see examples listed in MA 13.1 of the Energy Savings Plus Health guide).</t>
  </si>
  <si>
    <t>With the school’s permission, removed all unvented combustion space heaters (e.g., unvented gas or kerosene space heaters) that do not conform to local or state regulations.</t>
  </si>
  <si>
    <t xml:space="preserve">Tested any suspected surfaces that will be disturbed during the building upgrade. Paint samples may be taken and analyzed by an EPA-accredited laboratory, or an EPA-certified inspector or risk assessor may test paint via X-ray fluorescence [XRF] testing, or, in some cases, a certified individual may use an EPA-recognized test kit. </t>
  </si>
  <si>
    <t xml:space="preserve">Performed a post-construction flush-out or baseline IAQ monitoring per ASHRAE Standard 189.1, Section 10.3.1.4(b) after construction was completed. </t>
  </si>
  <si>
    <t>Ensured adequate ventilation and exhaust in spaces with unvented combustion equipment. Ensured ASHRAE Standard 62.1 requirements for outdoor air ventilation and exhaust are met for each specific room where unvented combustion equipment is used (e.g., food prep areas, science labs). Ensured rooms where CO is likely to be generated are operated at a negative pressure relative to surrounding areas. Ensured that negative pressures in kitchens induced by exhaust fans do not exceed NFPA 96 Section 8.2.1 guidelines due to a lack of make-up air.</t>
  </si>
  <si>
    <r>
      <rPr>
        <u val="single"/>
        <sz val="11"/>
        <color indexed="9"/>
        <rFont val="Calibri"/>
        <family val="2"/>
      </rPr>
      <t>Notes</t>
    </r>
    <r>
      <rPr>
        <sz val="11"/>
        <color indexed="9"/>
        <rFont val="Calibri"/>
        <family val="2"/>
      </rPr>
      <t xml:space="preserve">: 
1. After generating a checklist, you will experience slow performance if attempting to modify your inputs to generate a new checklist. Close the file and reopen the original Checklist Generator file to resolve this issue. 
2. The Checklist Generator is a tool to help capture a best estimate of the applicable checklist items. Please keep this in mind and refer back to the Energy Savings Plus Health Guide as a resource when using the Checklist Generator.
</t>
    </r>
  </si>
  <si>
    <t>Considered ventilation approaches for better moisture control, including dedicated outdoor air systems (DOAS) and variable-air-volume (VAV) systems.</t>
  </si>
  <si>
    <t>8.0 Belowground Vapor-Forming Contaminants (Except Radon)</t>
  </si>
  <si>
    <t>Followed guidance outlined in MA 22.3 to protect absorptive materials during construction.</t>
  </si>
  <si>
    <t>16.0 Ozone From Indoor Sources</t>
  </si>
  <si>
    <t>Applied advanced ventilation approaches, such as dedicated outdoor air systems (DOAS), demand-controlled ventilation, displacement ventilation, economizers, energy recovery ventilation,  and variable-air-volume (VAV) systems. Ensured ASHRAE Standard 62.1 ventilation requirements are met for all loads and occupancy conditions.</t>
  </si>
  <si>
    <r>
      <rPr>
        <b/>
        <sz val="14"/>
        <color indexed="9"/>
        <rFont val="Calibri"/>
        <family val="2"/>
      </rPr>
      <t>Energy Savings Plus Health Checklist Generator</t>
    </r>
    <r>
      <rPr>
        <sz val="12"/>
        <color indexed="9"/>
        <rFont val="Calibri"/>
        <family val="2"/>
      </rPr>
      <t xml:space="preserve">
The Energy Savings Plus Health Checklist Generator is a tool to be used in close conjunction with the EPA guidance document, Energy Savings Plus Health:  
Indoor Air Quality Guidelines for School Building Upgrades.
</t>
    </r>
  </si>
  <si>
    <t>Conducted collaborative cross-functional team meetings to identify synergies between IAQ and energy-efficiency upgrades. For large projects, held a Design Charrette with design professionals and representatives from the school, including IAQ coordinators, risk managers, administrators, teachers, nurses, and operations and maintenance staff.</t>
  </si>
  <si>
    <t>Investigated complaints regarding motor vehicle exhaust emissions. Requested feedback from the school nurse, facilities staff and the school’s IAQ coordinator and determined the locations and dates of complaints.</t>
  </si>
  <si>
    <r>
      <rPr>
        <b/>
        <sz val="8"/>
        <color indexed="8"/>
        <rFont val="Cambria"/>
        <family val="1"/>
      </rPr>
      <t>AP 1.2 Perform an IAQ Walkthrough Inspection</t>
    </r>
    <r>
      <rPr>
        <sz val="8"/>
        <color indexed="8"/>
        <rFont val="Cambria"/>
        <family val="1"/>
      </rPr>
      <t xml:space="preserve">
Perform a building walkthrough inspection to further understand IAQ and health concerns. Review each space that will potentially be included in the project. Conduct the IAQ walkthrough inspection during normal school operating hours and occupancy conditions. 
If a walkthrough energy audit is performed to determine energy conservation opportunities, include the IAQ walkthrough inspection as a concurrent, integrated process. 
Talk to the energy auditors and ask if they or other professionals with knowledge of the building can assist with the IAQ assessments. Ensure that the auditor/inspector determines whether the outdoor ventilation rates are sufficient and controls are functional. 
Ensure that the IAQ walkthrough inspection includes aspects of pest management to evaluate pest-specific issues (e.g., evidence of infestations, pest populations, pesticide storage). See Priority Issue 11.0 Pests for additional information. 
Ensure that the IAQ walkthrough inspection also includes aspects of moisture control (see AP 3.1).
For more information about IAQ walkthrough inspections, refer to EPA’s IAQ Tools for Schools Action Kit, which illustrates common IAQ problems found in schools. The Building Air Quality guide created by EPA and CDC may also be used as a resource for IAQ walkthrough inspections. Chapter 5 of the ENERGY STAR® Building Upgrade Manual provides information on examining a building and its energy-consuming equipment.</t>
    </r>
  </si>
  <si>
    <r>
      <rPr>
        <b/>
        <sz val="8"/>
        <color indexed="8"/>
        <rFont val="Cambria"/>
        <family val="1"/>
      </rPr>
      <t>AP 1.1 Gather Feedback on IAQ Conditions in the School Building</t>
    </r>
    <r>
      <rPr>
        <sz val="8"/>
        <color indexed="8"/>
        <rFont val="Cambria"/>
        <family val="1"/>
      </rPr>
      <t xml:space="preserve">
Gather feedback from the school’s faculty and staff, including the IAQ coordinator (if one exists), the custodian and the school nurse. Determine locations in the building with IAQ concerns or complaints and gain an understanding of the current building status to inform the project team. 
Conduct stakeholder meetings early in the process to further identify IAQ concerns and ensure that the project meets its stated goals. Stakeholders could include, for example, teachers, administrators, nurses, maintenance staff, community leaders, parents and/or students. 
Use the information gathered in this step to guide the IAQ walkthrough inspection of AP 1.2.
Notes:
(1) A school’s IAQ coordinator could be any of several professions typically found in a school, including a teacher, administrator, nurse or maintenance personnel.
(2) If data on school-specific health measures are available (e.g., asthma prevalence, absenteeism rates), they may help guide the IAQ assessment. Some states require schools to keep asthma and allergy incident reports, which also could be helpful.</t>
    </r>
  </si>
  <si>
    <r>
      <rPr>
        <b/>
        <sz val="8"/>
        <color indexed="8"/>
        <rFont val="Cambria"/>
        <family val="1"/>
      </rPr>
      <t>AP 1.3 Define General Goals and Develop a Communications Plan</t>
    </r>
    <r>
      <rPr>
        <sz val="8"/>
        <color indexed="8"/>
        <rFont val="Cambria"/>
        <family val="1"/>
      </rPr>
      <t xml:space="preserve">
Generally define the project scope, considering IAQ findings, energy efficiency goals and project budget. Determine whether the project will be a major renovation or addition, which will require a larger project team, or if it will be a smaller system(s) upgrade. Ensure that the project’s specifications and procurement documentation (e.g., Request for Proposals) include the specific IAQ and energy efficiency requirements. Develop a communications plan to share the project’s goals with occupants and other stakeholders, with a clear process for acknowledging and addressing their feedback and concerns. </t>
    </r>
  </si>
  <si>
    <r>
      <rPr>
        <b/>
        <sz val="8"/>
        <color indexed="8"/>
        <rFont val="Cambria"/>
        <family val="1"/>
      </rPr>
      <t>AP 1.4 Select a Project Team</t>
    </r>
    <r>
      <rPr>
        <sz val="8"/>
        <color indexed="8"/>
        <rFont val="Cambria"/>
        <family val="1"/>
      </rPr>
      <t xml:space="preserve">
Based on the overall goals of the project, form a project team as outlined in Appendix A. When evaluating proposals, ensure that the project’s IAQ and energy efficiency requirements are adequately addressed, and ensure architects, engineers, commissioning agents and construction teams have experience with the type of projects being considered. Ensure that proposals include specific requirements for protecting students and other occupants during the construction phases, particularly if the building is occupied during construction. Make sure that the design and construction teams include IAQ expertise.
Include a representative from each group of stakeholders in the building, for example, teachers, administrators, nurses, maintenance staff, parents and students, if possible. 
Note:
Including school maintenance staff on the project team helps to ensure that design goals take maintenance challenges into account and that the maintenance team understands the design objectives of any new systems. School maintenance staff often can service facilities more effectively with simpler systems that are easily accessible.</t>
    </r>
  </si>
  <si>
    <r>
      <rPr>
        <b/>
        <sz val="8"/>
        <color indexed="8"/>
        <rFont val="Cambria"/>
        <family val="1"/>
      </rPr>
      <t>MA 1.1 Conduct Collaborative Planning Meetings</t>
    </r>
    <r>
      <rPr>
        <sz val="8"/>
        <color indexed="8"/>
        <rFont val="Cambria"/>
        <family val="1"/>
      </rPr>
      <t xml:space="preserve">
Collaboration during renovation projects can allow project teams to solve problems creatively and with better outcomes for the building and occupants. These collaborative meetings can help to identify synergies between building systems that can significantly reduce energy consumption, promote IAQ and provide cost savings. For best results, establish cross-functional team meetings from the very beginning of project planning and continue meetings regularly through project completion. 
For large projects, the first team meeting often is called a Design Charrette. This is a meeting at which design professionals meet with building owners, occupants and other stakeholders to understand their goals and concerns and brainstorm ways to achieve these goals within the overall project scope. Include the school’s IAQ coordinator, risk manager, maintenance staff, nurses and teaching staff in this process, as staff and other building occupants often better understand a building’s IAQ issues. </t>
    </r>
  </si>
  <si>
    <r>
      <rPr>
        <b/>
        <sz val="8"/>
        <color indexed="8"/>
        <rFont val="Cambria"/>
        <family val="1"/>
      </rPr>
      <t>MA 1.2 Formalize Project Goals</t>
    </r>
    <r>
      <rPr>
        <sz val="8"/>
        <color indexed="8"/>
        <rFont val="Cambria"/>
        <family val="1"/>
      </rPr>
      <t xml:space="preserve">
For improvement projects that include several building systems, use the results of the collaborative team meetings and/or Design Charrette to more formally document IAQ goals for the project in an Owner’s Project Requirements document, as outlined in MA 2.2. Formalize project goals with IAQ considerations as early as possible in the project planning/design process to allow early consideration of alternative design concepts and avoid problems that occur when IAQ is treated as an afterthought.</t>
    </r>
  </si>
  <si>
    <r>
      <rPr>
        <b/>
        <sz val="8"/>
        <color indexed="8"/>
        <rFont val="Cambria"/>
        <family val="1"/>
      </rPr>
      <t>MA 1.3 Finalize the Project Team</t>
    </r>
    <r>
      <rPr>
        <sz val="8"/>
        <color indexed="8"/>
        <rFont val="Cambria"/>
        <family val="1"/>
      </rPr>
      <t xml:space="preserve"> 
If a full project team was not selected during AP 1.3, select the remaining team members. Refer to Appendix A to assemble the appropriate project team. Make sure that the design and construction teams include IAQ expertise and that a representative from the building operation and maintenance team is included.</t>
    </r>
  </si>
  <si>
    <r>
      <rPr>
        <b/>
        <sz val="8"/>
        <color indexed="8"/>
        <rFont val="Cambria"/>
        <family val="1"/>
      </rPr>
      <t>MA 1.4 Hold Regular Team Meetings and Communicate With Stakeholders</t>
    </r>
    <r>
      <rPr>
        <sz val="8"/>
        <color indexed="8"/>
        <rFont val="Cambria"/>
        <family val="1"/>
      </rPr>
      <t xml:space="preserve">
Hold regular meetings throughout design and construction to discuss progress, synergies and challenges. Include the project design and construction teams regularly in meetings, and ensure that representatives from the school are present at each meeting. Refer to the ASHRAE Indoor Air Quality Guide Section 1.1 for more information on the benefits of integrated meetings. Regularly communicate project plans and progress with stakeholders (including staff, teachers and parents), and promptly respond to concerns. </t>
    </r>
  </si>
  <si>
    <r>
      <rPr>
        <b/>
        <sz val="8"/>
        <color indexed="8"/>
        <rFont val="Cambria"/>
        <family val="1"/>
      </rPr>
      <t>MA 1.5 Hold a Construction Kick-Off Meeting</t>
    </r>
    <r>
      <rPr>
        <sz val="8"/>
        <color indexed="8"/>
        <rFont val="Cambria"/>
        <family val="1"/>
      </rPr>
      <t xml:space="preserve">
Before construction begins, hold a construction kick-off meeting with the design team, general contractor and site managers for each trade. Use this meeting to review the overall design goals related to IAQ and energy efficiency. Specifically discuss methods the construction team will use to meet each goal and any requirements for the construction teams to document their compliance. Continue integrated team meetings with the design team, construction team and school representative(s) regularly throughout construction to ensure that any concerns or questions are addressed quickly, and continue to provide updates to staff, teachers and parents. Ensure that the plan for protecting students and other occupants during the construction phases is adequately communicated throughout the school community and a formal process is followed for responding to complaints and concerns.</t>
    </r>
  </si>
  <si>
    <r>
      <rPr>
        <b/>
        <sz val="8"/>
        <color indexed="8"/>
        <rFont val="Cambria"/>
        <family val="1"/>
      </rPr>
      <t>AP 2.1 Review Commissioning Options</t>
    </r>
    <r>
      <rPr>
        <sz val="8"/>
        <color indexed="8"/>
        <rFont val="Cambria"/>
        <family val="1"/>
      </rPr>
      <t xml:space="preserve">
Commissioning is a quality-focused process intended to verify and document that buildings and building systems are constructed, installed, configured and performing in a manner consistent with the design intent. There are several types of commissioning:
• Commissioning for new systems, performed as part of an improvement or new construction project. 
• Recommissioning, covering any previously commissioned systems and performed after an improvement project is complete.
• Retro-commissioning, covering existing systems and performed as part of an improvement project.
Examples of school building systems that have significant potential to impact IAQ, and thus should be considered during commissioning, include the building envelope, HVAC systems and associated controls, kitchen equipment, and fume hoods.
More information about commissioning is in Appendix A.</t>
    </r>
  </si>
  <si>
    <r>
      <rPr>
        <b/>
        <sz val="8"/>
        <color indexed="8"/>
        <rFont val="Cambria"/>
        <family val="1"/>
      </rPr>
      <t xml:space="preserve">MA 2.1 Designate a Commissioning Agent </t>
    </r>
    <r>
      <rPr>
        <sz val="8"/>
        <color indexed="8"/>
        <rFont val="Cambria"/>
        <family val="1"/>
      </rPr>
      <t xml:space="preserve">
As appropriate for the project, designate or hire a Commissioning Agent early in the design process. For smaller projects, it may be appropriate to perform commissioning activities with in-house staff or consultants. Carefully select a professional with experience installing, maintaining or monitoring the types of systems to be upgraded, as someone with extensive HVAC commissioning experience may not be an expert in building envelope commissioning. Refer to the ASHRAE Indoor Air Quality Guide, Strategy 1.2, or EPA’s IAQ Design Tools for Schools, Commissioning Guidance, for further guidance on selecting an appropriate Commissioning Agent for larger projects.</t>
    </r>
  </si>
  <si>
    <r>
      <rPr>
        <b/>
        <sz val="8"/>
        <color indexed="8"/>
        <rFont val="Cambria"/>
        <family val="1"/>
      </rPr>
      <t>MA 2.2 Develop the Owner’s Project Requirements Document</t>
    </r>
    <r>
      <rPr>
        <sz val="8"/>
        <color indexed="8"/>
        <rFont val="Cambria"/>
        <family val="1"/>
      </rPr>
      <t xml:space="preserve"> 
Clearly outline the IAQ and energy efficiency goals of the project by developing an Owner’s Project Requirements document. This document will be used throughout the design, construction, inspection and testing phases to ensure that overall goals are met. 
Use results from the following to determine the IAQ goals to be achieved by the project:
• AP 1.1 Gather Feedback on IAQ Conditions in the School Building
• AP 1.2 Perform an IAQ Walkthrough Inspection
• MA 1.1 Conduct Collaborative Planning Meetings
ASHRAE Indoor Air Quality Guide Strategy 1.2 provides further guidance on the importance of the Owner’s Project Requirements document.</t>
    </r>
  </si>
  <si>
    <r>
      <rPr>
        <b/>
        <sz val="8"/>
        <color indexed="8"/>
        <rFont val="Cambria"/>
        <family val="1"/>
      </rPr>
      <t>MA 2.3 Develop a Basis of Design Document</t>
    </r>
    <r>
      <rPr>
        <sz val="8"/>
        <color indexed="8"/>
        <rFont val="Cambria"/>
        <family val="1"/>
      </rPr>
      <t xml:space="preserve">
A Basis of Design document should be developed by the design team to outline how the design will meet the Owner’s Project Requirements. For further details on creating a Basis of Design, refer to the ASHRAE Indoor Air Quality Guide, Strategy 1.2, or the Collaborative for High Performance Schools Best Practices, Volume V: Commissioning for High Performance Schools. </t>
    </r>
  </si>
  <si>
    <r>
      <rPr>
        <b/>
        <sz val="8"/>
        <color indexed="8"/>
        <rFont val="Cambria"/>
        <family val="1"/>
      </rPr>
      <t xml:space="preserve">MA 2.5 Commission Systems </t>
    </r>
    <r>
      <rPr>
        <sz val="8"/>
        <color indexed="8"/>
        <rFont val="Cambria"/>
        <family val="1"/>
      </rPr>
      <t xml:space="preserve">
If building envelope modifications or additions are included in the improvement project, the Commissioning Agent should review the envelope design and perform on-site verification beginning during the early stages of construction. The importance of timing the commissioning activities to protect IAQ is outlined in detail in the ASHRAE Indoor Air Quality Guide, Strategy 1.2.
Two valuable aspects of commissioning are prefunctional checklists and functional performance testing that have traditionally been used for commissioning HVAC systems; these can be adapted to other building systems. 
Prefunctional checklists verify the proper installation of equipment and help identify deficiencies prior to functional performance testing. These checklists are intended to supplement, not replace, any manufacturer startup checklists or documentation. 
The goal of functional performance testing is to assess complete system operation and evaluate the interaction of individual components. The scope of functional performance testing includes automated controls, sequences of operation, and equipment function during various modes of operation. Testing criteria include the Owner’s Project Requirements and Basis of Design documents, manufacturers’ requirements, and sequences of operation.</t>
    </r>
  </si>
  <si>
    <r>
      <rPr>
        <b/>
        <sz val="8"/>
        <color indexed="8"/>
        <rFont val="Cambria"/>
        <family val="1"/>
      </rPr>
      <t>MA 2.6 Deliver a Commissioning Report</t>
    </r>
    <r>
      <rPr>
        <sz val="8"/>
        <color indexed="8"/>
        <rFont val="Cambria"/>
        <family val="1"/>
      </rPr>
      <t xml:space="preserve">
If a Commissioning Agent was hired to perform commissioning activities, a commissioning report should be provided to the facility manager, the owner or the owner’s representative. The report should include an overview of the commissioning process, prefunctional checks and functional performance testing methods and detailed results, identified deficiencies, resolved issues and outstanding problems, including equipment installation and operation. The report should include dates and times for all functional checks and performance tests. The report should address the adequacy of the installed and commissioned equipment and systems in meeting the contract, Owner’s Project Requirements and the Basis of Design documents. The report should be clearly written and easily understood by all members of the project team.</t>
    </r>
  </si>
  <si>
    <r>
      <rPr>
        <b/>
        <sz val="8"/>
        <color indexed="8"/>
        <rFont val="Cambria"/>
        <family val="1"/>
      </rPr>
      <t>MA 2.7 Post-Occupancy Commissioning</t>
    </r>
    <r>
      <rPr>
        <sz val="8"/>
        <color indexed="8"/>
        <rFont val="Cambria"/>
        <family val="1"/>
      </rPr>
      <t xml:space="preserve"> 
Depending on the functional performance testing schedule and results, deferring certain functional performance tests (or portions thereof) to the appropriate season or weather conditions often is required. Seasonal or deferred testing can capture system performance during times when IAQ may be more acutely affected (e.g., when outdoor air ventilation rates are at design minimums during seasonal design weather conditions). Also, performing additional commissioning verification before system warranties expire may identify issues that could be resolved under warranty.</t>
    </r>
  </si>
  <si>
    <r>
      <rPr>
        <b/>
        <sz val="8"/>
        <color indexed="8"/>
        <rFont val="Cambria"/>
        <family val="1"/>
      </rPr>
      <t>MA 2.8 Operator Training</t>
    </r>
    <r>
      <rPr>
        <sz val="8"/>
        <color indexed="8"/>
        <rFont val="Cambria"/>
        <family val="1"/>
      </rPr>
      <t xml:space="preserve">
The Commissioning Agent should provide training to the facility manager and other operations and maintenance staff on all commissioned systems, which may require a significant time investment. Operations manuals can be difficult to understand and may not provide all the information on the building’s systems. The Commissioning Agent may have unique insight into system design and correct operation and should provide thorough training and documentation to facility staff at project completion. The ENERGY STAR® Building Upgrade Manual’s Chapter 5 on retro-commissioning outlines the type of information that should be provided during training. Document attendance for future reference and potential follow-up.</t>
    </r>
  </si>
  <si>
    <r>
      <rPr>
        <b/>
        <sz val="8"/>
        <color indexed="8"/>
        <rFont val="Cambria"/>
        <family val="1"/>
      </rPr>
      <t>EA 2.1 Design for Ongoing Measurement and Verification</t>
    </r>
    <r>
      <rPr>
        <sz val="8"/>
        <color indexed="8"/>
        <rFont val="Cambria"/>
        <family val="1"/>
      </rPr>
      <t xml:space="preserve">
Design for ongoing measurement and verification of IAQ parameters by including measurement devices, such as outdoor airflow measurement devices, carbon dioxide sensors and humidity sensors. These devices can help identify IAQ problems caused by occupancy or building operation and help to quickly identify malfunctioning systems.</t>
    </r>
  </si>
  <si>
    <r>
      <rPr>
        <b/>
        <sz val="8"/>
        <color indexed="8"/>
        <rFont val="Cambria"/>
        <family val="1"/>
      </rPr>
      <t>EA 2.2 Plan for Recommissioning</t>
    </r>
    <r>
      <rPr>
        <sz val="8"/>
        <color indexed="8"/>
        <rFont val="Cambria"/>
        <family val="1"/>
      </rPr>
      <t xml:space="preserve">
As systems age, operational guidelines may not be followed, and systems and their sequences of operation may degrade. If significant IAQ complaints arise or energy consumption suddenly increases, consider performing an audit of the building HVAC systems and hiring a Commissioning Agent to recommission any systems that are no longer calibrated properly. Refer to the ENERGY STAR® Building Upgrade Manual, Chapter 5.</t>
    </r>
  </si>
  <si>
    <r>
      <rPr>
        <b/>
        <sz val="8"/>
        <color indexed="8"/>
        <rFont val="Cambria"/>
        <family val="1"/>
      </rPr>
      <t>EA 2.3 Conduct Follow-Up Operator Training</t>
    </r>
    <r>
      <rPr>
        <sz val="8"/>
        <color indexed="8"/>
        <rFont val="Cambria"/>
        <family val="1"/>
      </rPr>
      <t xml:space="preserve">
Conduct follow-up training (e.g., 6 months or 1 year after the initial training). This will reinforce operator skills and knowledge and provide an opportunity for operators to ask questions after they become familiar with the upgraded building and systems. Consider recording training sessions for future reference by operators.</t>
    </r>
  </si>
  <si>
    <r>
      <rPr>
        <b/>
        <sz val="8"/>
        <color indexed="8"/>
        <rFont val="Cambria"/>
        <family val="1"/>
      </rPr>
      <t>AP 3.1 Inspect for Moisture Problems and Document Results</t>
    </r>
    <r>
      <rPr>
        <sz val="8"/>
        <color indexed="8"/>
        <rFont val="Cambria"/>
        <family val="1"/>
      </rPr>
      <t xml:space="preserve">
Inspect the interior and exterior of the building and the building’s mechanical systems for evidence of moisture problems. Examples of moisture and mold problems include the following: 
• Water damage or stains (e.g., on walls or ceilings)
• Foundation cracks that leak water
• Signs of seepage or wicking (e.g., efflorescence, peeling paint, delaminating materials)
• Visible mold growth
• Mold growth in duct work and plenums
• Wet or damp spots
• Musty odor
• Groundwater, surface water and rainwater intrusion
• Plumbing leaks
• Condensation or moisture damage on or around windows
• Other condensation (consider surface temperature, relative humidity and dew point temperature when evaluating the potential for condensation problems)
Document the extent and locations of the problems and the proposed repairs.
Notes:
(1) Building staff and occupants may be a source of information regarding past and present moisture problems.
(2) The CDC-NIOSH Dampness and Mold Assessment Tool may be a useful resource for inspecting and documenting mold and moisture problems in the school. </t>
    </r>
  </si>
  <si>
    <r>
      <rPr>
        <b/>
        <sz val="8"/>
        <color indexed="8"/>
        <rFont val="Cambria"/>
        <family val="1"/>
      </rPr>
      <t>AP 3.2 Determine Whether Mold Remediation is Required</t>
    </r>
    <r>
      <rPr>
        <sz val="8"/>
        <color indexed="8"/>
        <rFont val="Cambria"/>
        <family val="1"/>
      </rPr>
      <t xml:space="preserve">
Determine whether the project requires mold remediation and additional moisture control measures (e.g., as determined during the moisture inspection of AP 3.1 or the IAQ walkthrough inspection of AP 1.2). Remember to identify the sources of moisture problems. Isolate and contain areas of significant mold contamination until these areas can be remediated (see MA 3.2; see EPA Mold Remediation in Schools and Commercial Buildings and IICRC Mold Remediation Standard S520 for additional information). </t>
    </r>
  </si>
  <si>
    <r>
      <rPr>
        <b/>
        <sz val="8"/>
        <color indexed="8"/>
        <rFont val="Cambria"/>
        <family val="1"/>
      </rPr>
      <t>AP 3.3 Define Scope for Moisture Improvements</t>
    </r>
    <r>
      <rPr>
        <sz val="8"/>
        <color indexed="8"/>
        <rFont val="Cambria"/>
        <family val="1"/>
      </rPr>
      <t xml:space="preserve">
Document which moisture problems can be addressed as part of the building upgrade project and which must be repaired before certain, specific energy-conserving measures can be implemented. Work with a general contractor or other experienced building experts to make these determinations.</t>
    </r>
  </si>
  <si>
    <r>
      <rPr>
        <b/>
        <sz val="8"/>
        <color indexed="8"/>
        <rFont val="Cambria"/>
        <family val="1"/>
      </rPr>
      <t>AP 3.4 Assess for Moisture Problems That Can Not Be Resolved Under the Project</t>
    </r>
    <r>
      <rPr>
        <sz val="8"/>
        <color indexed="8"/>
        <rFont val="Cambria"/>
        <family val="1"/>
      </rPr>
      <t xml:space="preserve">
Significant condensation or humidity problems (e.g., condensation on multiple windows, condensation in attics, or significant moisture or mold problems) may not be possible to resolve as part of an energy improvement project. In this case, do not start building upgrade projects that will reduce the school’s air infiltration rate or exacerbate the moisture problems.</t>
    </r>
  </si>
  <si>
    <r>
      <rPr>
        <b/>
        <sz val="8"/>
        <color indexed="8"/>
        <rFont val="Cambria"/>
        <family val="1"/>
      </rPr>
      <t>MA 3.1 Repair Moisture Problems</t>
    </r>
    <r>
      <rPr>
        <sz val="8"/>
        <color indexed="8"/>
        <rFont val="Cambria"/>
        <family val="1"/>
      </rPr>
      <t xml:space="preserve">
Repair moisture problems identified during the assessment (e.g., plumbing leaks; rain leaks, including leaks around windows and flashing; foundation leaks). It is important to correct a moisture problem at its source. </t>
    </r>
  </si>
  <si>
    <r>
      <rPr>
        <b/>
        <sz val="8"/>
        <color indexed="8"/>
        <rFont val="Cambria"/>
        <family val="1"/>
      </rPr>
      <t>MA 3.2 Follow Professional Guidance for Conducting Mold Remediation</t>
    </r>
    <r>
      <rPr>
        <sz val="8"/>
        <color indexed="8"/>
        <rFont val="Cambria"/>
        <family val="1"/>
      </rPr>
      <t xml:space="preserve"> 
Conduct any required mold remediation following professional guidance, such as EPA’s Mold Remediation in Schools and Commercial Buildings and Institute of Inspection, Cleaning and Restoration Certification (IICRC) Mold Remediation Standard S520. Do not disturb mold growth without following professional guidelines. 
Note:
EPA does not recommend routine sampling for mold. If visible mold is present, it is important to correct the source of the moisture problem and clean up the mold. For more information on mold sampling, see EPA’s Mold Remediation in Schools and Commercial Buildings.</t>
    </r>
  </si>
  <si>
    <r>
      <rPr>
        <b/>
        <sz val="8"/>
        <color indexed="8"/>
        <rFont val="Cambria"/>
        <family val="1"/>
      </rPr>
      <t>MA 3.3 Address Standing Water Problems</t>
    </r>
    <r>
      <rPr>
        <sz val="8"/>
        <color indexed="8"/>
        <rFont val="Cambria"/>
        <family val="1"/>
      </rPr>
      <t xml:space="preserve">
Address standing water problems (e.g., surface water pooling near the foundation, water that does not drain from flat roofs and gutters). Ensure that there is adequate slope and drainage away from the building. Correct standing water problems near foundations and crawlspaces before insulating and weatherizing.</t>
    </r>
  </si>
  <si>
    <r>
      <rPr>
        <b/>
        <sz val="8"/>
        <color indexed="8"/>
        <rFont val="Cambria"/>
        <family val="1"/>
      </rPr>
      <t>MA 3.4 Manage Rainwater</t>
    </r>
    <r>
      <rPr>
        <sz val="8"/>
        <color indexed="8"/>
        <rFont val="Cambria"/>
        <family val="1"/>
      </rPr>
      <t xml:space="preserve">
Manage rainwater in assemblies that are included in the scope of work (e.g., drainage planes and flashings). Ensure that there is adequate slope and drainage away from the building, particularly for downspouts that carry rainwater from the roof.</t>
    </r>
  </si>
  <si>
    <r>
      <rPr>
        <b/>
        <sz val="8"/>
        <color indexed="8"/>
        <rFont val="Cambria"/>
        <family val="1"/>
      </rPr>
      <t>MA 3.5 Ensure Proper HVAC Drainage</t>
    </r>
    <r>
      <rPr>
        <sz val="8"/>
        <color indexed="8"/>
        <rFont val="Cambria"/>
        <family val="1"/>
      </rPr>
      <t xml:space="preserve">
Ensure that drain pans meet the requirements of ASHRAE Standard 62.1. </t>
    </r>
  </si>
  <si>
    <r>
      <rPr>
        <b/>
        <sz val="8"/>
        <color indexed="8"/>
        <rFont val="Cambria"/>
        <family val="1"/>
      </rPr>
      <t>MA 3.6 Prevent Condensation in the Building Enclosure</t>
    </r>
    <r>
      <rPr>
        <sz val="8"/>
        <color indexed="8"/>
        <rFont val="Cambria"/>
        <family val="1"/>
      </rPr>
      <t xml:space="preserve">
Air seal the enclosure and manage air pressure relationships.
Note: Air sealing the interface between the ceiling and attic also prevents ice dams on roofs in cold, snowy climates.
Manage water vapor flow and condensing surface temperatures to avoid dew point conditions within the envelope or on other surfaces within the building whose surface temperature is expected to fall below the surrounding dew point temperature (achieved by selecting materials with the appropriate combination of thermal resistance [known as the R-value] and vapor permeability). Strictly follow all applicable building codes for vapor barrier placement. 
Ensure that all piping, valves and ductwork with condensation potential are adequately insulated to reduce moisture problems. Perform a quality control review of insulation after it is installed to ensure that all surfaces are covered with airtight, vapor-impermeable insulation, including surfaces that will pass through unconditioned spaces.
Control humidity sources.
• Provide adequate ventilation and air movement, paying particular attention to damp and wet areas.
• Ensure that existing exhaust fans in potentially wet areas (e.g., locker rooms, toilet rooms, kitchens) are operating properly and vented to the outdoors. Ensure these exhaust fans are operated when needed.
• Cover earthen floors in basements and crawlspaces with sealed vapor barriers and seal sump covers.
• Ensure proper crawlspace ventilation (e.g., foundation wall vents), moisture and humidity control for the climate zone.
• Ensure proper attic ventilation, unless sealed or conditioned.</t>
    </r>
  </si>
  <si>
    <r>
      <rPr>
        <b/>
        <sz val="8"/>
        <color indexed="8"/>
        <rFont val="Cambria"/>
        <family val="1"/>
      </rPr>
      <t>MA 3.7 Use HVAC Systems to Manage Moisture</t>
    </r>
    <r>
      <rPr>
        <sz val="8"/>
        <color indexed="8"/>
        <rFont val="Cambria"/>
        <family val="1"/>
      </rPr>
      <t xml:space="preserve">
Use HVAC systems to manage moisture inside the building.
• Ensure proper sizing when specifying new or replacement air conditioning systems. Be sure to account for all moisture loads in the calculations, including occupants, ventilation air and infiltration. 
• If the relative humidity or moisture in the indoor air is high, evaluate whether the air conditioning unit has an oversized design-sensible capacity or an undersized design-latent capacity. Design-latent (dehumidification) capacity of the system should be based on design dehumidification conditions for the location (design dew point temperature and mean coincident dry bulb temperature) as described in the ASHRAE Humidity Control Design Guide for Commercial and Institutional Buildings, Chapter 10.
• Schools in humid climates may need dehumidification throughout the entire year. If constant-air-volume HVAC systems are used in classrooms, provide continuous humidity control based on a scheme that provides dehumidification in response to a humidistat, as described in ASHRAE Humidity Control Design Guide for Commercial and Institutional Buildings, Chapter 18. Alternatively, variable-air-volume systems often can provide better indoor humidity control than traditional constant-air-volume systems when the dew point at the cooling coil remains sufficiently low across a range of sensible load conditions. 
Note: 
In humid climates, temperature control for constant-air-volume HVAC systems is unlikely to provide adequate humidity control because the ventilation air often will introduce a significant moisture load when there is a very small or negligible sensible heat load. Moisture problems occur when a thermostat controls sensible capacity without regard to latent load (relative humidity or dew point). 
• Maintain indoor relative humidity below 60%, ideally between 30% and 50%, if possible, except in spaces in which occupancy and functional requirements dictate otherwise. 
• Ensure the regularly scheduled maintenance of humidification equipment installed to maintain a low relative humidity limit, to avoid microbiological problems.
• Ensure proper indoor moisture control during all summer months. Schools are not necessarily vacant during summer months, as some schools have year-round activities (e.g., summer classes, summer day camps). If there is a summer shutdown program for the school building, control indoor moisture by monitoring temperature, relative humidity and condensation and specifying HVAC operation to maintain indoor conditions that prevent moisture/mold problems and maintain the indoor relative humidity within acceptable limits. Consider incorporating an alarm to alert for an excessive indoor relative humidity or dew point condition.
Note:
Gymnasium floors constructed of maple typically require an indoor humidity range of 35% to 50% relative humidity to prevent damage. Although brief excursions outside this range (e.g., less than 8 hours) are typically allowed, it is an important consideration for school building summer shutdown programs.
For mechanically ventilated buildings, ensure that building meets the exfiltration requirements of ASHRAE Standard 62.1, such that the minimum outdoor air intake equals or exceeds the maximum exhaust airflow, allowing for the exceptions provided in the standard.</t>
    </r>
  </si>
  <si>
    <r>
      <rPr>
        <b/>
        <sz val="8"/>
        <color indexed="8"/>
        <rFont val="Cambria"/>
        <family val="1"/>
      </rPr>
      <t>MA 3.8 Use Nonporous Materials in Moisture Prone Areas</t>
    </r>
    <r>
      <rPr>
        <sz val="8"/>
        <color indexed="8"/>
        <rFont val="Cambria"/>
        <family val="1"/>
      </rPr>
      <t xml:space="preserve">
Use moisture-resistant materials in areas likely to become wetted frequently, such as areas around drinking fountains. If possible, use seamless and slip-resistant materials. 
Note: 
Floor-covering manufacturers specify the maximum water vapor emission rate of concrete over which coverings such as tile and carpet can be installed. Installing a covering on concrete that exceeds the maximum emission rate may cause the covering to fail, promote mold growth, and void the manufacturer’s warranty. It is recommended that the water vapor emission rate of a floor be measured before coverings are installed (even when the installation occurs long after the building was constructed).</t>
    </r>
  </si>
  <si>
    <r>
      <rPr>
        <b/>
        <sz val="8"/>
        <color indexed="8"/>
        <rFont val="Cambria"/>
        <family val="1"/>
      </rPr>
      <t>MA 3.9 Control Moisture During Roofing Modifications</t>
    </r>
    <r>
      <rPr>
        <sz val="8"/>
        <color indexed="8"/>
        <rFont val="Cambria"/>
        <family val="1"/>
      </rPr>
      <t xml:space="preserve">
Take precautions to control moisture during roofing modifications. For example:
• Protect open roof areas from rain during construction.
• Design and construct roofing systems and flashing details to ensure proper moisture barriers.
• Repair roof leaks before air sealing or insulating the attic. </t>
    </r>
  </si>
  <si>
    <r>
      <rPr>
        <b/>
        <sz val="8"/>
        <color indexed="8"/>
        <rFont val="Cambria"/>
        <family val="1"/>
      </rPr>
      <t>MA 3.10 Protect On-Site Materials From Moisture</t>
    </r>
    <r>
      <rPr>
        <sz val="8"/>
        <color indexed="8"/>
        <rFont val="Cambria"/>
        <family val="1"/>
      </rPr>
      <t xml:space="preserve">
Protect materials on-site from moisture damage. Do not install materials that show visible signs of biological growth resulting from the presence of moisture. Store and install all building products, systems and components in strict accordance with the manufacturers’ printed instructions.</t>
    </r>
  </si>
  <si>
    <r>
      <rPr>
        <b/>
        <sz val="8"/>
        <color indexed="8"/>
        <rFont val="Cambria"/>
        <family val="1"/>
      </rPr>
      <t>EA 3.1 Retrofit Crawlspaces</t>
    </r>
    <r>
      <rPr>
        <sz val="8"/>
        <color indexed="8"/>
        <rFont val="Cambria"/>
        <family val="1"/>
      </rPr>
      <t xml:space="preserve">
Retrofit crawlspaces so that they are sealed, insulated, ventilated with conditioned air, properly drained and waterproofed (see EPA Moisture Control Guidance for Building Design, Construction and Maintenance, and the 2012 International Building Code, Section 1203.3.2). Install a high-capacity, energy-efficient dehumidifier in the space if the climate conditions warrant. </t>
    </r>
  </si>
  <si>
    <r>
      <rPr>
        <b/>
        <sz val="8"/>
        <color indexed="8"/>
        <rFont val="Cambria"/>
        <family val="1"/>
      </rPr>
      <t>EA 3.2 Perform Additional Mold Remediation Activities</t>
    </r>
    <r>
      <rPr>
        <sz val="8"/>
        <color indexed="8"/>
        <rFont val="Cambria"/>
        <family val="1"/>
      </rPr>
      <t xml:space="preserve">
Perform additional activities, beyond those required for the building upgrade project, to remediate any observed mold growth. Follow EPA or other professional guidance.</t>
    </r>
  </si>
  <si>
    <r>
      <rPr>
        <b/>
        <sz val="8"/>
        <color indexed="8"/>
        <rFont val="Cambria"/>
        <family val="1"/>
      </rPr>
      <t>MA 4.1 Evaluate Condition of ACM and Use Properly Trained and Accredited Personnel for Abatement or Repair</t>
    </r>
    <r>
      <rPr>
        <sz val="8"/>
        <color indexed="8"/>
        <rFont val="Cambria"/>
        <family val="1"/>
      </rPr>
      <t xml:space="preserve"> 
Suspected ACM in good condition can be managed in place, but take caution not to disturb it. If suspected ACM is damaged (e.g., unraveling, frayed, breaking apart), immediately isolate the area(s) and consult a trained and accredited asbestos professional to determine what corrective measures should be taken. Trained and accredited asbestos professionals must separate the work area in question from occupied portions of the building using appropriate containment practices. For suspected ACM that must be disturbed as part of the project, contact an accredited and properly trained asbestos professional for abatement or repair, in accordance with federal, state or local requirements. Only a trained and accredited asbestos professional may abate, repair or remove ACM. Contact your state asbestos regulatory agency for information on how to find an accredited asbestos professional.
Notes: 
(1) Most states require a license. In some states, however, a training certificate from an Asbestos Model Accreditation Plan course may suffice.
(2) Typically, trained and accredited professionals can repair asbestos by— 
• Sealing or Encapsulating: Treating the material with a sealant that binds the asbestos fibers together or coats the material so fibers are not released. Pipe, furnace and boiler insulation often can be repaired in this manner.
• Covering or Enclosing: Placing a protective layer over or around the ACM to prevent release of fibers. Exposed insulated piping may be covered with a protective wrap or jacket. 
• Removing: Removing ACM may be advantageous when remodeling or making major changes to a building that will disturb ACM or if ACM is damaged extensively and cannot be otherwise repaired (by covering, enclosing, sealing or encapsulating). </t>
    </r>
  </si>
  <si>
    <r>
      <rPr>
        <b/>
        <sz val="8"/>
        <color indexed="8"/>
        <rFont val="Cambria"/>
        <family val="1"/>
      </rPr>
      <t>MA 4.2 Precautions for Working Around ACM</t>
    </r>
    <r>
      <rPr>
        <sz val="8"/>
        <color indexed="8"/>
        <rFont val="Cambria"/>
        <family val="1"/>
      </rPr>
      <t xml:space="preserve"> 
When working around ACM, do not—
• Dust, sweep or vacuum ACM debris. 
• Saw, sand, scrape or drill holes in the material.
• Use abrasive pads or brushes to strip materials. 
</t>
    </r>
  </si>
  <si>
    <r>
      <rPr>
        <b/>
        <sz val="8"/>
        <color indexed="8"/>
        <rFont val="Cambria"/>
        <family val="1"/>
      </rPr>
      <t>MA 4.3 Ensure Insulation Is Asbestos Free Before Disturbing</t>
    </r>
    <r>
      <rPr>
        <sz val="8"/>
        <color indexed="8"/>
        <rFont val="Cambria"/>
        <family val="1"/>
      </rPr>
      <t xml:space="preserve">
Do not remove or disturb insulation that appears to be vermiculite (e.g., attic or wall insulation). The EPA Asbestos website provides information on vermiculate insulation and how to identify it. Since confirming whether vermiculite contains asbestos by testing is unreliable, EPA recommends assuming it contains asbestos and managing accordingly. Specifically, EPA recommends that building owners take the following precautions:
• Leave vermiculite insulation undisturbed in attic or walls.
• Do not store boxes or other items in the attic if it contains vermiculite insulation.
• Hire a professional asbestos contractor if there are plans to remodel or conduct renovations that would disturb the vermiculite in the attic or walls to make sure that the material is safely handled and/or removed. </t>
    </r>
  </si>
  <si>
    <r>
      <rPr>
        <b/>
        <sz val="8"/>
        <color indexed="8"/>
        <rFont val="Cambria"/>
        <family val="1"/>
      </rPr>
      <t>MA 4.4 Conduct Asbestos Abatement Before Blower Door Testing</t>
    </r>
    <r>
      <rPr>
        <sz val="8"/>
        <color indexed="8"/>
        <rFont val="Cambria"/>
        <family val="1"/>
      </rPr>
      <t xml:space="preserve">
Any asbestos abatement or repair work should be completed by properly trained and accredited asbestos professionals prior to blower door testing. Exercise appropriate caution when conducting blower door testing where friable asbestos or vermiculite attic insulation is present to avoid drawing asbestos fibers into occupied spaces (e.g., positively pressurized blower door testing). </t>
    </r>
  </si>
  <si>
    <r>
      <rPr>
        <b/>
        <sz val="8"/>
        <color indexed="8"/>
        <rFont val="Cambria"/>
        <family val="1"/>
      </rPr>
      <t>MA 4.5 Asbestos Clearance Air Monitoring</t>
    </r>
    <r>
      <rPr>
        <sz val="8"/>
        <color indexed="8"/>
        <rFont val="Cambria"/>
        <family val="1"/>
      </rPr>
      <t xml:space="preserve">
Following an asbestos response action in the school (asbestos abatement corrective action) pursuant to 40 CFR Part 763.90, asbestos air testing (so called “clearance” testing) must be performed to ensure that the response action was properly conducted. Contact your state asbestos regulatory agency for information on how to find a trained and accredited asbestos professional to perform this work.
Notes:
Appropriate identification of ACM is necessary to ensure the continued safety of the occupants and the safety of workers, who may not be aware of asbestos hazards. If ACM may be disturbed during a planned project, a properly trained and accredited person needs to conduct an initial asbestos assessment to determine potential worker exposures and required exposure controls. Asbestos awareness training is required for custodians and school maintenance personnel when ACM is present in the school building (see EPA’s Asbestos in School Buildings Web page for more information).</t>
    </r>
  </si>
  <si>
    <r>
      <rPr>
        <b/>
        <sz val="8"/>
        <color indexed="8"/>
        <rFont val="Cambria"/>
        <family val="1"/>
      </rPr>
      <t>AP 5.1 Assume Lead-Based Paint Is Used in Schools Built Before 1978</t>
    </r>
    <r>
      <rPr>
        <sz val="8"/>
        <color indexed="8"/>
        <rFont val="Cambria"/>
        <family val="1"/>
      </rPr>
      <t xml:space="preserve">
Assume there is lead-based paint in schools built before 1978 unless testing shows otherwise. Recognize, however, that lead-based paint may be present in any school. Determine whether paint will be disturbed by the work or the assessment. </t>
    </r>
  </si>
  <si>
    <r>
      <rPr>
        <b/>
        <sz val="8"/>
        <color indexed="8"/>
        <rFont val="Cambria"/>
        <family val="1"/>
      </rPr>
      <t>AP 5.2 Test Suspect Surfaces That Will Be Disturbed</t>
    </r>
    <r>
      <rPr>
        <sz val="8"/>
        <color indexed="8"/>
        <rFont val="Cambria"/>
        <family val="1"/>
      </rPr>
      <t xml:space="preserve"> 
Three methods may be used. Paint samples may be taken and analyzed by an EPA-accredited laboratory. In addition, a certified risk assessor or inspector may test paint via X-ray fluorescence testing. Finally, in certain circumstances, a certified individual may use an EPA-recognized test kit to determine whether the paint is lead-based. The lead-safe work practices (see Minimum and Expanded Actions) apply unless paint is tested and found not to be lead-based. 
Note: 
If there are concerns about lead in drinking water, see EPA’s Drinking Water in Schools &amp; Child Care Facilities website.</t>
    </r>
  </si>
  <si>
    <r>
      <rPr>
        <b/>
        <sz val="8"/>
        <color indexed="8"/>
        <rFont val="Cambria"/>
        <family val="1"/>
      </rPr>
      <t>MA 5.1 Comply With EPA’s Renovation, Repair and Painting (RRP) Program Rule</t>
    </r>
    <r>
      <rPr>
        <sz val="8"/>
        <color indexed="8"/>
        <rFont val="Cambria"/>
        <family val="1"/>
      </rPr>
      <t xml:space="preserve">
Among the rule’s key elements are the following:
• Use a trained and certified renovator employed by a lead-safe certified firm.
• Follow lead-safe work practices if disturbing greater than 6 ft2 of interior or 20 ft2 of exterior painted surfaces.
• Contain the work area to avoid occupant exposure.
• Minimize lead dust and leave no dust or debris behind. 
• Clean according to specified protocol and satisfactorily perform cleaning verification or clearance testing. 
Note:
Compliance with EPA’s RRP Program Rule is required in schools, or portions of schools, where children younger than 6 years of age are present. This Energy Savings Plus Health Guide recommends RRP Program Rule compliance for all schools, regardless of the age of the students or the school.</t>
    </r>
  </si>
  <si>
    <r>
      <rPr>
        <b/>
        <sz val="8"/>
        <color indexed="8"/>
        <rFont val="Cambria"/>
        <family val="1"/>
      </rPr>
      <t>MA 5.2 Comply With Local and State Lead Regulations</t>
    </r>
    <r>
      <rPr>
        <sz val="8"/>
        <color indexed="8"/>
        <rFont val="Cambria"/>
        <family val="1"/>
      </rPr>
      <t xml:space="preserve">
Comply with local and state regulations that may be applicable to lead hazard-reduction activities and may require additional certified personnel. 
Note:
This is not a complete summary of the regulatory requirements. The intent of this Guide is to promote the most health-protective steps that are feasible and practical. The minimum action recommended in this Guide is to comply with whatever the most current version of the RRP Program Rule prescribes and with all local and state regulations that may apply.</t>
    </r>
  </si>
  <si>
    <r>
      <rPr>
        <b/>
        <sz val="8"/>
        <color indexed="8"/>
        <rFont val="Cambria"/>
        <family val="1"/>
      </rPr>
      <t>EA 5.1 Follow Additional Lead-Safe Rehabilitation Practices</t>
    </r>
    <r>
      <rPr>
        <sz val="8"/>
        <color indexed="8"/>
        <rFont val="Cambria"/>
        <family val="1"/>
      </rPr>
      <t xml:space="preserve">
Follow additional lead-safe rehabilitation practices, such as the U.S. Department of Housing and Urban Development’s (HUD) practices outlined below. In addition to EPA’s RRP Program Rule, adhere to the following:
• Lower the thresholds for interior painted surface area from 6 ft2 to 2 ft2.
• Require repair of painted surfaces that are disturbed when using lead-safe work practices.
• Require meeting lead dust clearance testing standards (as tested by an EPA-certified risk assessor) if more than 2 ft2 of paint is disturbed.
Note:
Lead dust clearance testing includes measuring for lead dust on floors, windowsills and window troughs. </t>
    </r>
  </si>
  <si>
    <r>
      <rPr>
        <b/>
        <sz val="8"/>
        <color indexed="8"/>
        <rFont val="Cambria"/>
        <family val="1"/>
      </rPr>
      <t>EA 5.2 Replace Windows Containing Lead-Based Paint</t>
    </r>
    <r>
      <rPr>
        <sz val="8"/>
        <color indexed="8"/>
        <rFont val="Cambria"/>
        <family val="1"/>
      </rPr>
      <t xml:space="preserve">
Replace windows that test positive for lead-based paint, complying with EPA’s RRP Program Rule and other regulations that may be applicable to lead hazard reduction activities.</t>
    </r>
  </si>
  <si>
    <r>
      <rPr>
        <b/>
        <sz val="8"/>
        <color indexed="8"/>
        <rFont val="Cambria"/>
        <family val="1"/>
      </rPr>
      <t>EA 5.3 Ensure All Paint Used in the Future Is Lead-Free</t>
    </r>
    <r>
      <rPr>
        <sz val="8"/>
        <color indexed="8"/>
        <rFont val="Cambria"/>
        <family val="1"/>
      </rPr>
      <t xml:space="preserve">
Some coatings are exempt from lead-containing paint regulations. These include coatings for industrial equipment and those used for building and equipment maintenance coatings. Ensure that all future paint applications in the school are lead-free. See Consumer Product Safety Commission (CPSC) FAQs: Lead In Paint (And Other Surface Coatings). </t>
    </r>
  </si>
  <si>
    <r>
      <rPr>
        <b/>
        <sz val="8"/>
        <color indexed="8"/>
        <rFont val="Cambria"/>
        <family val="1"/>
      </rPr>
      <t>AP 6.1 Determine Whether Fluorescent Light Ballasts Containing PCBs Are Present</t>
    </r>
    <r>
      <rPr>
        <sz val="8"/>
        <color indexed="8"/>
        <rFont val="Cambria"/>
        <family val="1"/>
      </rPr>
      <t xml:space="preserve"> 
Some schools may contain fluorescent light fixtures with ballasts manufactured before 1979 that contain PCBs. Ballasts manufactured between 1978 and 1998 that do not contain PCBs were required to be labeled “No PCBs.” Newer fluorescent lighting typically uses electronic ballasts that do not contain PCBs and should be clearly marked as electronic. 
If fluorescent light ballasts do not have the statement “No PCBs” or are not marked as electronic, assume that the ballasts contain PCBs or contact the manufacturer to determine whether the ballasts contain PCBs. If the manufacturer is not sure whether the ballasts contain PCBs, assume that they do. </t>
    </r>
  </si>
  <si>
    <r>
      <rPr>
        <b/>
        <sz val="8"/>
        <color indexed="8"/>
        <rFont val="Cambria"/>
        <family val="1"/>
      </rPr>
      <t>AP 7.1 Select a Radon-Testing Professional</t>
    </r>
    <r>
      <rPr>
        <sz val="8"/>
        <color indexed="8"/>
        <rFont val="Cambria"/>
        <family val="1"/>
      </rPr>
      <t xml:space="preserve"> 
Qualified measurement professionals are individuals who have demonstrated a minimum degree of appropriate technical knowledge and skills specific to radon testing in large buildings (1) as established in certification requirements of the National Radon Proficiency Program (director@aarst.org) or the National Radon Safety Board (info@nrsb.org) and (2) as required by statute, state licensure or certification program, where applicable.</t>
    </r>
  </si>
  <si>
    <r>
      <rPr>
        <b/>
        <sz val="8"/>
        <color indexed="8"/>
        <rFont val="Cambria"/>
        <family val="1"/>
      </rPr>
      <t>AP 7.3 Retest for Radon After School Building Modifications</t>
    </r>
    <r>
      <rPr>
        <sz val="8"/>
        <color indexed="8"/>
        <rFont val="Cambria"/>
        <family val="1"/>
      </rPr>
      <t xml:space="preserve">
Retest for radon after all building upgrades and renovations that affect building envelope leakage and airflows are completed, as changes to the building envelope and mechanical systems can affect indoor radon levels.</t>
    </r>
  </si>
  <si>
    <r>
      <rPr>
        <b/>
        <sz val="8"/>
        <color indexed="8"/>
        <rFont val="Cambria"/>
        <family val="1"/>
      </rPr>
      <t>MA 7.1 Mitigate High Radon Levels</t>
    </r>
    <r>
      <rPr>
        <sz val="8"/>
        <color indexed="8"/>
        <rFont val="Cambria"/>
        <family val="1"/>
      </rPr>
      <t xml:space="preserve">
If the results of radon testing (before or after building modifications) indicate that the average radon levels in parts or all of the school are ≥4 picocuries per liter (pCi/L), take actions to reduce the radon levels, as described in the current version of “Radon Mitigation in Schools and Large Buildings” (ANSI/AARST RMS-LB). Active soil depressurization is the first mitigation method to be considered. Ensure that radon mitigation professionals meet state certification requirements, as applicable, and are certified by either of the groups listed in AP 7.1. </t>
    </r>
  </si>
  <si>
    <r>
      <rPr>
        <b/>
        <sz val="8"/>
        <color indexed="8"/>
        <rFont val="Cambria"/>
        <family val="1"/>
      </rPr>
      <t>MA 7.2 Ensure HVAC Systems Are Operating Properly</t>
    </r>
    <r>
      <rPr>
        <sz val="8"/>
        <color indexed="8"/>
        <rFont val="Cambria"/>
        <family val="1"/>
      </rPr>
      <t xml:space="preserve">
School ventilation systems play a critical role in building performance and must be operating with no less than design minimum outdoor air ventilation rates whenever school rooms are occupied (even if at reduced occupancy) to ensure radon levels are not adversely affected. Decreasing outdoor air ventilation rates will tend to increase radon levels. Thus, a room with radon test results below 4 pCi/L and the HVAC system operating with the design minimum amount of outdoor air ventilation could have elevated radon levels if ventilation is decreased. This is particularly critical for schools without active soil depressurization radon mitigation systems. Outdoor air ventilation should not be decreased below design minimum values when spaces have reduced occupancy, unless radon testing shows that radon levels do not increase above 4 pCi/L when less ventilation is provided.</t>
    </r>
  </si>
  <si>
    <r>
      <rPr>
        <b/>
        <sz val="8"/>
        <color indexed="8"/>
        <rFont val="Cambria"/>
        <family val="1"/>
      </rPr>
      <t>MA 7.3 Advise Periodic Retesting of Areas That Have Been Mitigated for Radon</t>
    </r>
    <r>
      <rPr>
        <sz val="8"/>
        <color indexed="8"/>
        <rFont val="Cambria"/>
        <family val="1"/>
      </rPr>
      <t xml:space="preserve">
Advise school personnel that retesting should be performed according to AP 7.2 and AP 7.3, and ensure that a long-term risk management plan is provided by the mitigation professional in accordance with ANSI/AARST RMS-LB. The plan should contain the essential information that the school needs to conduct basic maintenance and risk management. Ensure that this is included in the written documentation for the renovation project. Retesting should be performed at least every 2 years or according to the risk management plan.</t>
    </r>
  </si>
  <si>
    <r>
      <rPr>
        <b/>
        <sz val="8"/>
        <color indexed="8"/>
        <rFont val="Cambria"/>
        <family val="1"/>
      </rPr>
      <t>AP 8.1 Evaluate Potential Sources and Odors</t>
    </r>
    <r>
      <rPr>
        <sz val="8"/>
        <color indexed="8"/>
        <rFont val="Cambria"/>
        <family val="1"/>
      </rPr>
      <t xml:space="preserve">
Visually evaluate potential sources and check for odors of gasoline, sewer gas or fuel oil.</t>
    </r>
  </si>
  <si>
    <r>
      <rPr>
        <b/>
        <sz val="8"/>
        <color indexed="8"/>
        <rFont val="Cambria"/>
        <family val="1"/>
      </rPr>
      <t>AP 8.2 Evaluate the Sewer Vent System</t>
    </r>
    <r>
      <rPr>
        <sz val="8"/>
        <color indexed="8"/>
        <rFont val="Cambria"/>
        <family val="1"/>
      </rPr>
      <t xml:space="preserve">
Visually evaluate the integrity of the sewer vent system (e.g., ensure that drain traps have water in them, inspect drain lines for breaks or leaks, check for apparent blockages), particularly if there is sewer gas odor in the school (e.g., during the initial assessment or a fan depressurization test).</t>
    </r>
  </si>
  <si>
    <r>
      <rPr>
        <b/>
        <sz val="8"/>
        <color indexed="8"/>
        <rFont val="Cambria"/>
        <family val="1"/>
      </rPr>
      <t>AP 8.3 Take Proper Actions if the Odor Source Cannot Be Identified</t>
    </r>
    <r>
      <rPr>
        <sz val="8"/>
        <color indexed="8"/>
        <rFont val="Cambria"/>
        <family val="1"/>
      </rPr>
      <t xml:space="preserve"> 
If an odor is detected but its source cannot be identified, and the school is in a known area of contamination, notify local or state authorities and/or pursue additional assessments before continuing project work.</t>
    </r>
  </si>
  <si>
    <r>
      <rPr>
        <b/>
        <sz val="8"/>
        <color indexed="8"/>
        <rFont val="Cambria"/>
        <family val="1"/>
      </rPr>
      <t>AP 8.4 Conduct Further Assessment if Contamination Is Suspected</t>
    </r>
    <r>
      <rPr>
        <sz val="8"/>
        <color indexed="8"/>
        <rFont val="Cambria"/>
        <family val="1"/>
      </rPr>
      <t xml:space="preserve"> 
If soil or groundwater contamination is suspected on or near the building site (e.g., former industrial site), volatile contaminants or breakdown products may pose an IAQ risk through soil gas intrusion. In such cases, EPA recommends further assessment before air sealing. Consult your state or tribal voluntary Brownfields cleanup program or environmental regulatory agency for information on the risks of vapor intrusion in your area. EPA’s School Siting Guidelines provide information for assessing prior uses of the site and screening for potential environmental hazards, including vapor intrusion. ASTM E2600 describes a tiered approach for screening properties for vapor intrusion and Table X5.1 of the standard provides a list of state vapor-intrusion guidance websites. 
Note:
A records search of the property and surrounding properties may provide information regarding past uses and spill reports.</t>
    </r>
  </si>
  <si>
    <r>
      <rPr>
        <b/>
        <sz val="8"/>
        <color indexed="8"/>
        <rFont val="Cambria"/>
        <family val="1"/>
      </rPr>
      <t>MA 8.1 Repair Unattached Sewer Vent System Components</t>
    </r>
    <r>
      <rPr>
        <sz val="8"/>
        <color indexed="8"/>
        <rFont val="Cambria"/>
        <family val="1"/>
      </rPr>
      <t xml:space="preserve">
Repair or replace failed or unattached sewer vent system components before proceeding with building upgrade projects.</t>
    </r>
  </si>
  <si>
    <r>
      <rPr>
        <b/>
        <sz val="8"/>
        <color indexed="8"/>
        <rFont val="Cambria"/>
        <family val="1"/>
      </rPr>
      <t>MA 8.2 Address Drain Traps Prone to Drying Out</t>
    </r>
    <r>
      <rPr>
        <sz val="8"/>
        <color indexed="8"/>
        <rFont val="Cambria"/>
        <family val="1"/>
      </rPr>
      <t xml:space="preserve">
If the assessments reveal sewer gas odors from drain traps that are dry because of infrequent use, develop a maintenance plan to periodically add water to the traps to maintain a seal against sewer gases. Consider installing inline drain trap seals to floor drains prone to drying out. 
Note:
Because of their continuous usage, drain traps in sinks, toilets or drinking fountains seldom are a problem. Usually it is a floor drain in an obscure location, such as the mechanical room, shop area or janitor’s closet. Dry drain traps in mechanical rooms are especially problematic because the mechanical rooms often contain heating, cooling and ventilation systems that can quickly spread the gases and odors to other parts of the building. Unitary equipment (e.g., heat pumps) can have dry drain traps, which often results in the undesirable odors being limited to one room.</t>
    </r>
  </si>
  <si>
    <r>
      <rPr>
        <b/>
        <sz val="8"/>
        <color indexed="8"/>
        <rFont val="Cambria"/>
        <family val="1"/>
      </rPr>
      <t>MA 8.3 Assess and Mitigate Soil Gas Vapor Intrusion</t>
    </r>
    <r>
      <rPr>
        <sz val="8"/>
        <color indexed="8"/>
        <rFont val="Cambria"/>
        <family val="1"/>
      </rPr>
      <t xml:space="preserve">
If soil gas vapor intrusion is suspected, assess and mitigate in compliance with local or state standards. Table X5.1 of ASTM E2600 provides a list of state vapor-intrusion guidance websites. If there are no such standards, follow the EPA guidance referenced below for vapor-intrusion evaluation and mitigation. 
Note:
The causes or sources of contaminants must be identified and corrected before air sealing or other weatherization actions are performed to ensure that the problem is not exacerbated. </t>
    </r>
  </si>
  <si>
    <r>
      <rPr>
        <b/>
        <sz val="8"/>
        <color indexed="8"/>
        <rFont val="Cambria"/>
        <family val="1"/>
      </rPr>
      <t>EA 8.1 Install Floor Drain Seals to Untrapped Floor Drains</t>
    </r>
    <r>
      <rPr>
        <sz val="8"/>
        <color indexed="8"/>
        <rFont val="Cambria"/>
        <family val="1"/>
      </rPr>
      <t xml:space="preserve">
If there are untrapped floor drains, install inline floor drain seals to provide protection against sewer gases. </t>
    </r>
  </si>
  <si>
    <r>
      <rPr>
        <b/>
        <sz val="8"/>
        <color indexed="8"/>
        <rFont val="Cambria"/>
        <family val="1"/>
      </rPr>
      <t>EA 8.2 Install Automatic Drain Trap Primers</t>
    </r>
    <r>
      <rPr>
        <sz val="8"/>
        <color indexed="8"/>
        <rFont val="Cambria"/>
        <family val="1"/>
      </rPr>
      <t xml:space="preserve">
Install automatic drain trap primers, available from several major manufacturers, in drain traps that are susceptible to drying out to ensure that a small amount of water is periodically delivered to the trap.</t>
    </r>
  </si>
  <si>
    <r>
      <rPr>
        <b/>
        <sz val="8"/>
        <color indexed="8"/>
        <rFont val="Cambria"/>
        <family val="1"/>
      </rPr>
      <t>EA 8.3 Take Proper Measures for Brownfields Sites During New Construction or Building Expansion</t>
    </r>
    <r>
      <rPr>
        <sz val="8"/>
        <color indexed="8"/>
        <rFont val="Cambria"/>
        <family val="1"/>
      </rPr>
      <t xml:space="preserve">
Projects located on Brownfields sites (as classified by a federal, state or local government agency) involving new construction or expansion of a ground-level foundation shall include features to prevent migration of soil-gas contaminants into occupied spaces, as described in the ASHRAE Indoor Air Quality Guide, Strategy 3.4. </t>
    </r>
  </si>
  <si>
    <r>
      <rPr>
        <b/>
        <sz val="8"/>
        <color indexed="8"/>
        <rFont val="Cambria"/>
        <family val="1"/>
      </rPr>
      <t>AP 9.1 Investigate Complaints About Motor Vehicle Exhaust Emissions</t>
    </r>
    <r>
      <rPr>
        <sz val="8"/>
        <color indexed="8"/>
        <rFont val="Cambria"/>
        <family val="1"/>
      </rPr>
      <t xml:space="preserve">
Ask the school nurse, facilities staff and the school’s IAQ coordinator whether there have been occupant complaints regarding vehicle exhaust entering the building. If complaints have been recorded, obtain more information as to when and where complaints originated.</t>
    </r>
  </si>
  <si>
    <r>
      <rPr>
        <b/>
        <sz val="8"/>
        <color indexed="8"/>
        <rFont val="Cambria"/>
        <family val="1"/>
      </rPr>
      <t>AP 9.2 Identify Air Leaks From Parking Structures</t>
    </r>
    <r>
      <rPr>
        <sz val="8"/>
        <color indexed="8"/>
        <rFont val="Cambria"/>
        <family val="1"/>
      </rPr>
      <t xml:space="preserve">
If there are attached or enclosed parking structures, identify the location of air leaks from the parking structures to occupied spaces that might provide pathways for hazardous or irritating emissions to enter occupied spaces. For example, look for doors; overlooking windows; and leaks around walls, doors, windows, ceilings, duct work, air conditioners, and electrical and pipe penetrations.</t>
    </r>
  </si>
  <si>
    <r>
      <rPr>
        <b/>
        <sz val="8"/>
        <color indexed="8"/>
        <rFont val="Cambria"/>
        <family val="1"/>
      </rPr>
      <t>MA 9.1 Restrict Idling at School Bus Loading/Unloading Zones, Other Student Pick-Up Areas and Loading Docks</t>
    </r>
    <r>
      <rPr>
        <sz val="8"/>
        <color indexed="8"/>
        <rFont val="Cambria"/>
        <family val="1"/>
      </rPr>
      <t xml:space="preserve">
Some local and state governments already have anti-idling laws or policies that must be followed. Otherwise, require engines be shut off (no-idle zone) at school bus loading/unloading zones, parental pick-up areas, loading docks, and other vehicle loading and unloading zones. Provide signage to designate the limits of no idle zones.</t>
    </r>
  </si>
  <si>
    <t>MA 9.2 Seal Locations That Separate Parking Structures from Occupied Spaces
Minimize the movement of vehicle exhaust pollutants into the building by air sealing the walls and/or ceilings that separate parking structures from occupied spaces. At a minimum, air seal these locations (if present):
• Leaks into ceiling cavities
− First-floor soffits at ceiling level
− Single- or two-story roof-wall joints
• Windows: Ensure tight closure and install weather-stripping. If windows currently provide make-up air for corridor or toilet exhaust, new make-up air must be provided to those rooms. 
• Doors: Ensure tight closure and install weather-stripping.
• Electrical, plumbing and duct penetrations
• Cracks between masonry or concrete walls and unsealed penetrations
• Leaks in the duct work or air-handler platforms and gaps around the duct work penetrating to the occupied space</t>
  </si>
  <si>
    <r>
      <rPr>
        <b/>
        <sz val="8"/>
        <color indexed="8"/>
        <rFont val="Cambria"/>
        <family val="1"/>
      </rPr>
      <t>MA 9.3 Maintain Positive Pressure in Occupied Spaces Near Parking Structures</t>
    </r>
    <r>
      <rPr>
        <sz val="8"/>
        <color indexed="8"/>
        <rFont val="Cambria"/>
        <family val="1"/>
      </rPr>
      <t xml:space="preserve">
Maintain occupied spaces and vestibules at a positive pressure relative to adjacent parking structures. Pressure differentials are typically achieved by using outdoor air; however, to effectively protect IAQ, outdoor air intakes must be located a sufficient distance from potential sources of vehicle exhaust, emergency generator exhaust and other combustion exhausts (see MA 9.6).
A system that uses transfer air from other portions of the building to provide pressurization in spaces near parking structures can be designed, as long as ASHRAE Standard 62.1 outdoor air ventilation requirements also are achieved.</t>
    </r>
  </si>
  <si>
    <r>
      <rPr>
        <b/>
        <sz val="8"/>
        <color indexed="8"/>
        <rFont val="Cambria"/>
        <family val="1"/>
      </rPr>
      <t>MA 9.4 Decouple Areas With Vehicle Exhaust Emissions From Building Air-Handling Systems</t>
    </r>
    <r>
      <rPr>
        <sz val="8"/>
        <color indexed="8"/>
        <rFont val="Cambria"/>
        <family val="1"/>
      </rPr>
      <t xml:space="preserve">
Eliminate and disconnect supply diffusers and return grilles in garages and vocational classrooms from air-handling systems that serve other occupied spaces.</t>
    </r>
  </si>
  <si>
    <r>
      <rPr>
        <b/>
        <sz val="8"/>
        <color indexed="8"/>
        <rFont val="Cambria"/>
        <family val="1"/>
      </rPr>
      <t>MA 9.5 Specify Carbon Monoxide Detection and Warning Equipment</t>
    </r>
    <r>
      <rPr>
        <sz val="8"/>
        <color indexed="8"/>
        <rFont val="Cambria"/>
        <family val="1"/>
      </rPr>
      <t xml:space="preserve">
Specify the presence of carbon monoxide detection and warning equipment in buildings with attached or enclosed parking structures in accordance with National Fire Protection Association (NFPA) 720 and any applicable local or state requirements (see MA 21.2).</t>
    </r>
  </si>
  <si>
    <r>
      <rPr>
        <b/>
        <sz val="8"/>
        <color indexed="8"/>
        <rFont val="Cambria"/>
        <family val="1"/>
      </rPr>
      <t>MA 9.8 Use a Vented Heating System for Parking Areas</t>
    </r>
    <r>
      <rPr>
        <sz val="8"/>
        <color indexed="8"/>
        <rFont val="Cambria"/>
        <family val="1"/>
      </rPr>
      <t xml:space="preserve"> 
If heat is needed in the parking structure, use a supplemental heating system that is properly installed and vented to the outdoors.</t>
    </r>
  </si>
  <si>
    <r>
      <rPr>
        <b/>
        <sz val="8"/>
        <color indexed="8"/>
        <rFont val="Cambria"/>
        <family val="1"/>
      </rPr>
      <t>EA 9.1 Relocate Existing Outdoor Air Intakes</t>
    </r>
    <r>
      <rPr>
        <sz val="8"/>
        <color indexed="8"/>
        <rFont val="Cambria"/>
        <family val="1"/>
      </rPr>
      <t xml:space="preserve">
If feasible, relocate existing outdoor air intakes away from vehicle exhaust sources to avoid entrainment (see MA 9.7).</t>
    </r>
  </si>
  <si>
    <r>
      <rPr>
        <b/>
        <sz val="8"/>
        <color indexed="8"/>
        <rFont val="Cambria"/>
        <family val="1"/>
      </rPr>
      <t>EA 9.2 Install Filtration and Air Cleaning for Outdoor Pollutants</t>
    </r>
    <r>
      <rPr>
        <sz val="8"/>
        <color indexed="8"/>
        <rFont val="Cambria"/>
        <family val="1"/>
      </rPr>
      <t xml:space="preserve">
Install particle filtration and, in extreme cases, gas-phase air cleaning to treat ventilation air for outdoor pollutants (see EA 18.2 and EA 18.3).</t>
    </r>
  </si>
  <si>
    <r>
      <rPr>
        <b/>
        <sz val="8"/>
        <color indexed="8"/>
        <rFont val="Cambria"/>
        <family val="1"/>
      </rPr>
      <t>EA 9.3 Add Pressurized Vestibules at All Doorways Connected to Parking Areas</t>
    </r>
    <r>
      <rPr>
        <sz val="8"/>
        <color indexed="8"/>
        <rFont val="Cambria"/>
        <family val="1"/>
      </rPr>
      <t xml:space="preserve">
Add a positive-pressure vestibule at each doorway connecting occupied spaces to a parking structure, to provide an airlock.</t>
    </r>
  </si>
  <si>
    <r>
      <rPr>
        <b/>
        <sz val="8"/>
        <color indexed="8"/>
        <rFont val="Cambria"/>
        <family val="1"/>
      </rPr>
      <t>AP 10.1 Understand Local and Regional Ambient Air Quality</t>
    </r>
    <r>
      <rPr>
        <sz val="8"/>
        <color indexed="8"/>
        <rFont val="Cambria"/>
        <family val="1"/>
      </rPr>
      <t xml:space="preserve">
Investigate published information regarding local sources of pollution and regional outdoor air quality, including outdoor ozone levels. ASHRAE Standard 62.1, Section 4 includes a procedure for assessing local and regional outdoor air quality. Regional air quality can be monitored daily on weather websites and at the AirNow website. </t>
    </r>
  </si>
  <si>
    <r>
      <rPr>
        <b/>
        <sz val="8"/>
        <color indexed="8"/>
        <rFont val="Cambria"/>
        <family val="1"/>
      </rPr>
      <t>MA 10.1 Meet Outdoor Air Filtration and Air Cleaning Requirements of ASHRAE Standard 62.1</t>
    </r>
    <r>
      <rPr>
        <sz val="8"/>
        <color indexed="8"/>
        <rFont val="Cambria"/>
        <family val="1"/>
      </rPr>
      <t xml:space="preserve">
When the school building is located in an area where the outdoor air exceeds the national standards for particulate matter (PM2.5 or PM10) or ozone, ensure that the outdoor air treatment requirements of ASHRAE Standard 62.1, Section 6.2.1 are met for mechanical ventilation systems. This includes the following:
• Particulate-matter filters or air-cleaning devices with a Minimum Efficiency Reporting Value (MERV) of at least 6 shall be used in areas where the national standard for PM10 is exceeded. 
• Particulate-matter filters or air-cleaning devices with a MERV of at least 11 shall be used in areas where the national standard for PM2.5 is exceeded.
• Air-cleaning devices to remove ozone shall be used in areas where the most recent EPA design value exceeds 0.107 ppm. The devices shall have a volumetric ozone-removal efficiency of at least 40% and be operated whenever the outdoor ozone levels are expected to exceed 0.107 ppm. 
Note:
At the time ASHRAE Standard 62.1-2013 was published, it identified only four counties in the United States with 8-hour ozone design values exceeding 0.107 ppm, as of July 31, 2013. 
Ensure that any increased level of filtration or air cleaning does not create too much static pressure within the HVAC system, which could cause inefficiencies, an increase in energy use or reduced equipment life. For existing systems, check with the manufacturer to determine whether filters with higher MERV ratings can be installed, and install filters with the highest rating that can be accommodated by the equipment. </t>
    </r>
  </si>
  <si>
    <r>
      <rPr>
        <b/>
        <sz val="8"/>
        <color indexed="8"/>
        <rFont val="Cambria"/>
        <family val="1"/>
      </rPr>
      <t>EA 10.1 Meet Outdoor Air Filtration and Air Cleaning Requirements of ASHRAE Standard 189.1</t>
    </r>
    <r>
      <rPr>
        <sz val="8"/>
        <color indexed="8"/>
        <rFont val="Cambria"/>
        <family val="1"/>
      </rPr>
      <t xml:space="preserve">
In addition to the requirements of MA 10.1, where the outdoor air exceeds the national standards for PM2.5, PM10 or ozone, ensure that the outdoor air-filtration and air-cleaning requirements of ASHRAE Standard 189.1, Section 8.3.1.3 are met for mechanical ventilation systems, including the following more stringent criteria:
• Particulate-matter filters or air-cleaning devices with a MERV of at least 8 shall be used in areas where the national standard for PM10 is exceeded.
• Particulate-matter filters or air-cleaning devices with a MERV of at least 13 shall be used in areas where the national standard for PM2.5 is exceeded.
• Air-cleaning devices to remove ozone must be provided and used for schools that are located in areas that are in “nonattainment” with the National Ambient Air Quality Standards for ozone. The removal efficiency of the system shall be at least equal to what is required under MA 10.1.</t>
    </r>
  </si>
  <si>
    <r>
      <rPr>
        <b/>
        <sz val="8"/>
        <color indexed="8"/>
        <rFont val="Cambria"/>
        <family val="1"/>
      </rPr>
      <t>AP 11.1 Identify Potential Pests and Integrated Pest Management (IPM) Resources</t>
    </r>
    <r>
      <rPr>
        <sz val="8"/>
        <color indexed="8"/>
        <rFont val="Cambria"/>
        <family val="1"/>
      </rPr>
      <t xml:space="preserve">
Identify pests likely to colonize the building based on project location. Identify and acquire resources to assist with implementing IPM (e.g., state/county extension, publications and online resources, nongovernmental organizations, pest management professionals with expertise in school IPM), including the proper identification of pests. </t>
    </r>
  </si>
  <si>
    <r>
      <rPr>
        <b/>
        <sz val="8"/>
        <color indexed="8"/>
        <rFont val="Cambria"/>
        <family val="1"/>
      </rPr>
      <t>AP 11.2 Identify Evidence of Pests</t>
    </r>
    <r>
      <rPr>
        <sz val="8"/>
        <color indexed="8"/>
        <rFont val="Cambria"/>
        <family val="1"/>
      </rPr>
      <t xml:space="preserve">
Identify evidence of pests (e.g., rodents, squirrels, termites, birds, bats, cockroaches). Note the location and identify pest-contaminated materials. Determine whether pesticides (rodenticides, insecticides, herbicides, fungicides) are presently being used. See MA 11.1 for minimum actions to address pest infestations.
Notes:
(1) Areas that have a significant potential for pest infestations include attics, basements, crawlspaces, and around chimneys, mechanical stacks and plumbing cleanouts.
(2) Termites and some other types of pest infestations often are an indication of moisture problems. See Priority Issue 3.0 Moisture Control and Mold for diagnosing moisture problems. </t>
    </r>
  </si>
  <si>
    <r>
      <rPr>
        <b/>
        <sz val="8"/>
        <color indexed="8"/>
        <rFont val="Cambria"/>
        <family val="1"/>
      </rPr>
      <t>AP 11.3 Assess Whether the School Has an IPM Plan</t>
    </r>
    <r>
      <rPr>
        <sz val="8"/>
        <color indexed="8"/>
        <rFont val="Cambria"/>
        <family val="1"/>
      </rPr>
      <t xml:space="preserve">
Consult the school facilities staff and IAQ coordinator to determine whether the school has an IPM plan and the degree to which the plan is being followed. Refer to EPA’s Integrated Pest Management in Schools brochure and Web page for more information.</t>
    </r>
  </si>
  <si>
    <r>
      <rPr>
        <b/>
        <sz val="8"/>
        <color indexed="8"/>
        <rFont val="Cambria"/>
        <family val="1"/>
      </rPr>
      <t>MA 11.1 Mitigate Pest Infestations</t>
    </r>
    <r>
      <rPr>
        <sz val="8"/>
        <color indexed="8"/>
        <rFont val="Cambria"/>
        <family val="1"/>
      </rPr>
      <t xml:space="preserve">
If there is indication of current or past pest infestations within the building, seek assistance from a professional who ensures IPM practices with his or her pest management services (some examples may include Greenpro, Greenshield or equivalently certified IPM professionals). 
Determine whether pesticides will need to be used and follow the school district’s Pest Management Plan/Policy for pest control. Whenever pesticides are applied, the pesticide label must be followed, as it is the law.
Consider providing signage to communicate when pesticide applications will occur. The signage should be posted prior to the application (e.g., 1 week) and include dates when the application will take place. Encourage scheduling pesticide applications when school is not in session.
Do not begin work in pest-infested zones until infested materials are properly removed. In some cases, professional assistance may be needed to remove infested materials. 
Note:
Many states require that pest management professionals be licensed.</t>
    </r>
  </si>
  <si>
    <r>
      <rPr>
        <b/>
        <sz val="8"/>
        <color indexed="8"/>
        <rFont val="Cambria"/>
        <family val="1"/>
      </rPr>
      <t>MA 11.2 Patch Openings in Areas of Rodent Infestation</t>
    </r>
    <r>
      <rPr>
        <sz val="8"/>
        <color indexed="8"/>
        <rFont val="Cambria"/>
        <family val="1"/>
      </rPr>
      <t xml:space="preserve">
In areas with evidence of rodent infestation, patch and seal exterior holes that are larger than 1/4" by 3/8" with pest-resistant materials (e.g., copper mesh, hardware cloth, sheet metal, concrete) before applying weatherization materials that may be susceptible to gnawing by rodents (e.g., caulk, foam or insulation). </t>
    </r>
  </si>
  <si>
    <t xml:space="preserve">MA 11.3 Reduce Potential for Pest Entry
Block, seal and eliminate pest entry points around the building envelope. Examples include gaps around doors and windows; between the foundation and the upper portion of the building; and around utility pipes, conduits and wires. </t>
  </si>
  <si>
    <r>
      <rPr>
        <b/>
        <sz val="8"/>
        <color indexed="8"/>
        <rFont val="Cambria"/>
        <family val="1"/>
      </rPr>
      <t>MA 11.4 Block Pest Movement Through Building</t>
    </r>
    <r>
      <rPr>
        <sz val="8"/>
        <color indexed="8"/>
        <rFont val="Cambria"/>
        <family val="1"/>
      </rPr>
      <t xml:space="preserve"> 
Reduce risk of pest dispersal throughout the building by sealing and blocking passageways that pests can use to move freely to obtain food, water and harborage. This includes gaps around floor and ceiling joists; penetrations in walls, floors and ceilings; and openings around shafts and chutes.</t>
    </r>
  </si>
  <si>
    <r>
      <rPr>
        <b/>
        <sz val="8"/>
        <color indexed="8"/>
        <rFont val="Cambria"/>
        <family val="1"/>
      </rPr>
      <t>MA 11.5 Protect Outdoor Air Intakes and Exhausts</t>
    </r>
    <r>
      <rPr>
        <sz val="8"/>
        <color indexed="8"/>
        <rFont val="Cambria"/>
        <family val="1"/>
      </rPr>
      <t xml:space="preserve">
Protect air intakes from bird and pest entry (e.g., cover openings with corrosion-resistant ½-inch screen or galvanized mesh). Similarly, protect exhaust vents from rodent, bird and pest entry (e.g., cover openings with louvers). Avoid creating conditions that can clog exhaust vents. Advise facility managers to regularly inspect, clean and repair screens or louvers over air intakes and exhausts (e.g., at least semi-annually or when replacing HVAC filters). Make sure that rooftop air handlers are air sealed to their roof curbs to reduce pest entry.</t>
    </r>
  </si>
  <si>
    <r>
      <rPr>
        <b/>
        <sz val="8"/>
        <color indexed="8"/>
        <rFont val="Cambria"/>
        <family val="1"/>
      </rPr>
      <t>MA 11.6 Maintain Existing Pest Protections</t>
    </r>
    <r>
      <rPr>
        <sz val="8"/>
        <color indexed="8"/>
        <rFont val="Cambria"/>
        <family val="1"/>
      </rPr>
      <t xml:space="preserve">
Do not disturb or eliminate any building-related materials that are in place to exclude pests.</t>
    </r>
  </si>
  <si>
    <r>
      <rPr>
        <b/>
        <sz val="8"/>
        <color indexed="8"/>
        <rFont val="Cambria"/>
        <family val="1"/>
      </rPr>
      <t>MA 11.7 Keep Vegetation and Clutter Away From Building and Mechanical Systems Components</t>
    </r>
    <r>
      <rPr>
        <sz val="8"/>
        <color indexed="8"/>
        <rFont val="Cambria"/>
        <family val="1"/>
      </rPr>
      <t xml:space="preserve">
Remove clutter, eliminate wood piles and waste near the building, and remove any bushes, trees or other vegetation within 2 feet of the structure. Keep vegetation away from outdoor air intakes and outdoor mechanical equipment. Do not pile soil or mulch against the building’s exterior walls. </t>
    </r>
  </si>
  <si>
    <r>
      <rPr>
        <b/>
        <sz val="8"/>
        <color indexed="8"/>
        <rFont val="Cambria"/>
        <family val="1"/>
      </rPr>
      <t>EA 11.1 Use Sealable Exterior Garbage Containers</t>
    </r>
    <r>
      <rPr>
        <sz val="8"/>
        <color indexed="8"/>
        <rFont val="Cambria"/>
        <family val="1"/>
      </rPr>
      <t xml:space="preserve">
Ensure that exterior garbage cans and dumpsters are sealable and sanitized regularly.</t>
    </r>
  </si>
  <si>
    <r>
      <rPr>
        <b/>
        <sz val="8"/>
        <color indexed="8"/>
        <rFont val="Cambria"/>
        <family val="1"/>
      </rPr>
      <t>EA 11.2 Pest Resistant Kitchen Design</t>
    </r>
    <r>
      <rPr>
        <sz val="8"/>
        <color indexed="8"/>
        <rFont val="Cambria"/>
        <family val="1"/>
      </rPr>
      <t xml:space="preserve">
Follow design guidance outlined for institutional kitchens in the San Francisco Department of the Environment (SF Environment) Pest Prevention by Design document.</t>
    </r>
  </si>
  <si>
    <r>
      <rPr>
        <b/>
        <sz val="8"/>
        <color indexed="8"/>
        <rFont val="Cambria"/>
        <family val="1"/>
      </rPr>
      <t>AP 12.1 Inspect Floor Surfaces at Building Entrances</t>
    </r>
    <r>
      <rPr>
        <sz val="8"/>
        <color indexed="8"/>
        <rFont val="Cambria"/>
        <family val="1"/>
      </rPr>
      <t xml:space="preserve">
Inspect all building entrances for walk-off mats or entry mat systems. Note accumulation of dirt or moisture on interior floors near building entrances that might indicate need for walk-off mats or entryway floor-cleaning systems.</t>
    </r>
  </si>
  <si>
    <r>
      <rPr>
        <b/>
        <sz val="8"/>
        <color indexed="8"/>
        <rFont val="Cambria"/>
        <family val="1"/>
      </rPr>
      <t>MA 12.1 Provide Walk-Off Mats</t>
    </r>
    <r>
      <rPr>
        <sz val="8"/>
        <color indexed="8"/>
        <rFont val="Cambria"/>
        <family val="1"/>
      </rPr>
      <t xml:space="preserve">
Provide walk-off mats to trap dirt and moisture at all building entrances. The mats need to be long enough to allow at least five full steps for people entering the school (a minimum of 10 feet long). Walk-off mats should be regularly vacuumed and cleaned according to manufacturer’s printed instructions. Mats should have anti-slip backings or other means to reduce sliding and tripping hazards. Mats should not be placed over carpeted areas and should have an impervious, readily cleanable surface beneath them.
Note:
Mats should be periodically moved and allowed to dry. Mats in high-traffic areas and over vinyl flooring should be moved and allowed to dry frequently during wet weather conditions (e.g., on a daily basis).</t>
    </r>
  </si>
  <si>
    <r>
      <rPr>
        <b/>
        <sz val="8"/>
        <color indexed="8"/>
        <rFont val="Cambria"/>
        <family val="1"/>
      </rPr>
      <t>MA 12.2 Follow EPA Guidance on Cleanliness and Maintenance in Schools</t>
    </r>
    <r>
      <rPr>
        <sz val="8"/>
        <color indexed="8"/>
        <rFont val="Cambria"/>
        <family val="1"/>
      </rPr>
      <t xml:space="preserve">
Provide a copy of the EPA IAQ Tools for Schools Action Kit: Building and Grounds Maintenance Checklist to the facility manager. </t>
    </r>
  </si>
  <si>
    <r>
      <rPr>
        <b/>
        <sz val="8"/>
        <color indexed="8"/>
        <rFont val="Cambria"/>
        <family val="1"/>
      </rPr>
      <t>EA 12.1 Install Permanent Entryway Systems</t>
    </r>
    <r>
      <rPr>
        <sz val="8"/>
        <color indexed="8"/>
        <rFont val="Cambria"/>
        <family val="1"/>
      </rPr>
      <t xml:space="preserve">
Install permanent entryway systems at all regularly used building entrances to capture dirt and moisture, in accordance with ASHRAE Standard 189.1, Section 8.3.1.5 or EPA’s IAQ Design Tools for Schools, Entry Mat Barriers. The entry mat system should—
• Provide a scraper surface, an absorption surface and a finishing surface, in sequence in the direction of travel into the building.
• Be as wide as the entry doors.
• Have anti-slip backings or other locking mechanisms to reduce sliding and tripping hazards.
• Be designed for regular cleaning to remove accumulated dirt.
• Not be installed over an existing walk-off mat or other entryway system.</t>
    </r>
  </si>
  <si>
    <r>
      <rPr>
        <b/>
        <sz val="8"/>
        <color indexed="8"/>
        <rFont val="Cambria"/>
        <family val="1"/>
      </rPr>
      <t>AP 13.1 Review Content and Emissions Documentation for New Products</t>
    </r>
    <r>
      <rPr>
        <sz val="8"/>
        <color indexed="8"/>
        <rFont val="Cambria"/>
        <family val="1"/>
      </rPr>
      <t xml:space="preserve">
Review information on the chemical content and emissions for products being considered for purchase and installation during the building upgrade project to determine whether they contain potentially hazardous compounds. Many of these products and materials (e.g., plywood, particle board, pressed wood, insulation, paints, sealants, cleaning supplies) may contain VOCs or other hazardous compounds to which exposure should be minimized or eliminated during and after the project. </t>
    </r>
  </si>
  <si>
    <r>
      <rPr>
        <b/>
        <sz val="8"/>
        <color indexed="8"/>
        <rFont val="Cambria"/>
        <family val="1"/>
      </rPr>
      <t>MA 13.1 Select Least Toxic Materials</t>
    </r>
    <r>
      <rPr>
        <sz val="8"/>
        <color indexed="8"/>
        <rFont val="Cambria"/>
        <family val="1"/>
      </rPr>
      <t xml:space="preserve"> 
When installing new products and materials, use the least toxic product or material feasible to effectively do the job. For example, use products and materials that indicate they have (or are certified as having) low-VOC content or low VOC emissions and follow manufacturers’ printed instructions for use. 
Specify products and materials that meet independent certification and testing protocols, such as the following:
• California Department of Public Health, Emission Testing Method for California Specification 01350, complying with the limit requirements for classrooms, regardless of space type
• Carpet and Rug Institute Green Label Plus program criteria, or equivalent standards for carpet
• Collaborative for High Performance Schools High Performance Products Database
• Green Seal Standard GS-11
• Greenguard Gold Certification Program
• Master Painters Institute Green Performance Standards X-Green, GPS-1 or GPS-2
• Resilient Floor Covering Institute, FloorScore
• Scientific Certification Systems Standard EC-10.2-2007, Indoor Advantage Gold
• Insulation products that contain no added formaldehyde and are moisture resistant
• Ceiling tiles with low formaldehyde emission rates</t>
    </r>
  </si>
  <si>
    <r>
      <rPr>
        <b/>
        <sz val="8"/>
        <color indexed="8"/>
        <rFont val="Cambria"/>
        <family val="1"/>
      </rPr>
      <t>MA 13.2 Use Low-Emitting Wood and Composite-Wood Products</t>
    </r>
    <r>
      <rPr>
        <sz val="8"/>
        <color indexed="8"/>
        <rFont val="Cambria"/>
        <family val="1"/>
      </rPr>
      <t xml:space="preserve">
When installing structural plywood or pressed or composite wood products, select those that are certified compliant with California Title 17 ATCM to reduce formaldehyde emissions from composite wood products. If California Title 17 ATCM compliant materials are not available, use wood products that meet Section 6.1 of EPA’s Indoor airPLUS Construction Specifications or composite wood products that contain no added formaldehyde. 
Notes:
• California Title 17 ATCM regulations require reduced formaldehyde emissions from composite wood products and finished goods that contain composite wood products sold, offered for sale, supplied, used or manufactured for sale in California.
• Title VI of TSCA sets national formaldehyde emission standards for composite wood products that are identical to California’s Phase II emission standards. EPA currently is developing the regulations to implement these standards nationally.</t>
    </r>
  </si>
  <si>
    <r>
      <rPr>
        <b/>
        <sz val="8"/>
        <color indexed="8"/>
        <rFont val="Cambria"/>
        <family val="1"/>
      </rPr>
      <t>MA 13.3 Provide Adequate Ventilation</t>
    </r>
    <r>
      <rPr>
        <sz val="8"/>
        <color indexed="8"/>
        <rFont val="Cambria"/>
        <family val="1"/>
      </rPr>
      <t xml:space="preserve">
Ensure that the school meets the Minimum Actions in Priority Issues 19.0 Outdoor Air Ventilation and 20.0 Exhaust Ventilation.</t>
    </r>
  </si>
  <si>
    <r>
      <rPr>
        <b/>
        <sz val="8"/>
        <color indexed="8"/>
        <rFont val="Cambria"/>
        <family val="1"/>
      </rPr>
      <t>MA 13.4 Post-Construction Flush-Out With Outdoor Air</t>
    </r>
    <r>
      <rPr>
        <sz val="8"/>
        <color indexed="8"/>
        <rFont val="Cambria"/>
        <family val="1"/>
      </rPr>
      <t xml:space="preserve">
After construction is completed, ventilate the renovated building/spaces with the design outdoor air ventilation rates before occupancy resumes. Ensure that HVAC systems are operational and capable of adequately controlling indoor humidity levels during the flush out. Do not conduct a “bake-out” in an attempt to reduce VOC emissions after the building is occupied, because it may cause VOCs to be absorbed by other interior materials and may damage building components.
If possible, follow the post-construction flush-out requirements specified in ASHRAE Standard 189.1, Section 10.3.1.4(b), which requires a total number of air changes corresponding to the ventilation system operating at its design outdoor air flow rate continuously, 24 hours per day for 14 days. A longer flush-out period can be used if there are concerns or complaints about IAQ after the initial flush out. Additional, periodic flush out may also be needed for spaces that have intermittent or infrequent occupancy and are not ventilated for extended periods.</t>
    </r>
  </si>
  <si>
    <r>
      <rPr>
        <b/>
        <sz val="8"/>
        <color indexed="8"/>
        <rFont val="Cambria"/>
        <family val="1"/>
      </rPr>
      <t>MA 13.5 Limit VOC Absorption During Construction</t>
    </r>
    <r>
      <rPr>
        <sz val="8"/>
        <color indexed="8"/>
        <rFont val="Cambria"/>
        <family val="1"/>
      </rPr>
      <t xml:space="preserve">
Follow guidance outlined in MA 22.3 to protect absorptive materials during construction.</t>
    </r>
  </si>
  <si>
    <r>
      <rPr>
        <b/>
        <sz val="8"/>
        <color indexed="8"/>
        <rFont val="Cambria"/>
        <family val="1"/>
      </rPr>
      <t>MA 13.6 Limit Children’s and Other Occupants’ Exposure</t>
    </r>
    <r>
      <rPr>
        <sz val="8"/>
        <color indexed="8"/>
        <rFont val="Cambria"/>
        <family val="1"/>
      </rPr>
      <t xml:space="preserve"> 
Follow Priority Issue 22.0 Protecting IAQ During Construction to protect children and other occupants from material emissions during building upgrades.</t>
    </r>
  </si>
  <si>
    <r>
      <rPr>
        <b/>
        <sz val="8"/>
        <color indexed="8"/>
        <rFont val="Cambria"/>
        <family val="1"/>
      </rPr>
      <t>EA 13.1 Air Out New Materials</t>
    </r>
    <r>
      <rPr>
        <sz val="8"/>
        <color indexed="8"/>
        <rFont val="Cambria"/>
        <family val="1"/>
      </rPr>
      <t xml:space="preserve">
Where possible, air out new materials in a well-ventilated, clean and dry space prior to installation. Off-site opening of wrapped or tightly packaged materials to facilitate this conditioning step is also acceptable.</t>
    </r>
  </si>
  <si>
    <r>
      <rPr>
        <b/>
        <sz val="8"/>
        <color indexed="8"/>
        <rFont val="Cambria"/>
        <family val="1"/>
      </rPr>
      <t>EA 13.2 Seal Composite Wood Products</t>
    </r>
    <r>
      <rPr>
        <sz val="8"/>
        <color indexed="8"/>
        <rFont val="Cambria"/>
        <family val="1"/>
      </rPr>
      <t xml:space="preserve">
Seal composite wood products (e.g., particle board, pressed wood) that are not compliant with California Title 17 Airborne Toxic Control Measures (ATCM) or that do not meet Section 6.1 of EPA’s Indoor airPLUS Construction Specifications with a sealant intended to reduce VOC emissions. Seal all exposed surfaces and holes, as appropriate. Check with vendors for recommendations on sealing their engineered wood products.</t>
    </r>
  </si>
  <si>
    <r>
      <rPr>
        <b/>
        <sz val="8"/>
        <color indexed="8"/>
        <rFont val="Cambria"/>
        <family val="1"/>
      </rPr>
      <t>EA 13.3 Investigate and Correct Contaminant Source Problems After Building Modifications</t>
    </r>
    <r>
      <rPr>
        <sz val="8"/>
        <color indexed="8"/>
        <rFont val="Cambria"/>
        <family val="1"/>
      </rPr>
      <t xml:space="preserve"> 
If odors or complaints indicate VOCs or other airborne contaminants after work has been completed, remove any potential sources (e.g., arts and crafts materials, fiberglass that may contain formaldehyde) from the room or area. If removal is not feasible, consider installing local exhaust ventilation for sources that are isolated to a specific room or area, at least on a temporary basis until materials off-gassing has subsided. If these actions do not solve the problem (e.g., persistent odors, occupant complaints), hiring an environmental professional and testing may be necessary. </t>
    </r>
  </si>
  <si>
    <r>
      <rPr>
        <b/>
        <sz val="8"/>
        <color indexed="8"/>
        <rFont val="Cambria"/>
        <family val="1"/>
      </rPr>
      <t>EA 13.4 Post-Construction Flush-Out or Post-Construction Baseline IAQ Monitoring Per ASHRAE Standard 189.1</t>
    </r>
    <r>
      <rPr>
        <sz val="8"/>
        <color indexed="8"/>
        <rFont val="Cambria"/>
        <family val="1"/>
      </rPr>
      <t xml:space="preserve">
After construction is completed, meet the requirements of ASHRAE Standard 189.1, Section 10.3.1.4(b) for either a flush-out or baseline IAQ monitoring before occupancy is resumed in the renovated school/spaces. A flush-out period longer than specified in ASHRAE Standard 189.1 can be used if there are concerns or complaints about IAQ after the initial flush out. Additional, periodic flush out may also be needed for spaces that have intermittent or infrequent occupancy and are not ventilated for extended periods.</t>
    </r>
  </si>
  <si>
    <r>
      <rPr>
        <b/>
        <sz val="8"/>
        <color indexed="8"/>
        <rFont val="Cambria"/>
        <family val="1"/>
      </rPr>
      <t>EA 13.5 Promote Transparency of Chemical Constituents in Products and Materials</t>
    </r>
    <r>
      <rPr>
        <sz val="8"/>
        <color indexed="8"/>
        <rFont val="Cambria"/>
        <family val="1"/>
      </rPr>
      <t xml:space="preserve">
To promote transparency of chemical constituents associated with the manufacture of a product and substances residing in the final product, require products that have submitted their complete chemical inventory to a third-party for verification. Make the verification/certification by the third-party publicly available.</t>
    </r>
  </si>
  <si>
    <r>
      <rPr>
        <b/>
        <sz val="8"/>
        <color indexed="8"/>
        <rFont val="Cambria"/>
        <family val="1"/>
      </rPr>
      <t>AP 14.1 Complete a Safety Inspection</t>
    </r>
    <r>
      <rPr>
        <sz val="8"/>
        <color indexed="8"/>
        <rFont val="Cambria"/>
        <family val="1"/>
      </rPr>
      <t xml:space="preserve">
Complete a safety inspection of all vented combustion appliances in the school (e.g., furnaces, boilers, space heaters, water heaters). The inspection shall include observations for applicable code requirements including proper clearances, condition of venting, assessment of the potential for back drafting, integrity of fuel lines, and safety of electrical connections and the appliance itself.
For gas-fired appliances and equipment, make this assessment using applicable installation standards, including the National Fuel Gas Code, ANSI Z223.1/NFPA 54, the applicable ANSI Z21/Z83 gas-fired appliance safety standards and the manufacturer’s printed instructions. Determine whether gas-fired appliance installations comply with Section 9.3 “Air for Combustion and Ventilation” of ANSI Z223.1/NFPA 54 for proper venting, including influences of other building ventilation and exhausting equipment.
For oil-fired appliances and equipment, make this assessment using applicable installation standards, including the Standard for the Installation of Oil-Burning Equipment, ANSI/NFPA 31, the applicable ANSI/UL oil-fired appliance safety standard, and the manufacturer’s printed instructions.</t>
    </r>
  </si>
  <si>
    <r>
      <rPr>
        <b/>
        <sz val="8"/>
        <color indexed="8"/>
        <rFont val="Cambria"/>
        <family val="1"/>
      </rPr>
      <t>MA 14.1 Test, Repair, Remove or Replace Combustion Appliances</t>
    </r>
    <r>
      <rPr>
        <sz val="8"/>
        <color indexed="8"/>
        <rFont val="Cambria"/>
        <family val="1"/>
      </rPr>
      <t xml:space="preserve"> 
Complete all applicable actions under the Assessment Protocols and ensure compliance with applicable codes and standards. Test combustion appliances for proper draft and venting under worst-case conditions before and after work that affects envelope leakage and airflows (e.g., air sealing, insulation, addition or upgrade of exhaust fans). Repair, remove or replace combustion equipment and address other issues or deficiencies as needed to meet the applicable codes and standards. 
Note:
All equipment removals should include proper disposal so that hazardous units are not reinstalled or used elsewhere.
Address depressurization and potential back drafting problems (e.g., with combustion make-up air, fan interlocks, transfer grilles, jumper ducts, louvered doors or door undercuts) or, with the school’s permission, disable the exhaust equipment causing the problems provided it does not conflict with the specific exhaust requirements for spaces served by the exhaust equipment. Ensure that combustion appliances are installed with sufficient access for proper maintenance and are operating in compliance with the original manufacturer’s printed specifications.</t>
    </r>
  </si>
  <si>
    <r>
      <rPr>
        <b/>
        <sz val="8"/>
        <color indexed="8"/>
        <rFont val="Cambria"/>
        <family val="1"/>
      </rPr>
      <t>MA 14.2 Ensure Proper Exhaust Locations</t>
    </r>
    <r>
      <rPr>
        <sz val="8"/>
        <color indexed="8"/>
        <rFont val="Cambria"/>
        <family val="1"/>
      </rPr>
      <t xml:space="preserve">
Ensure that combustion exhaust is captured as close to the combustion source as possible, exhausted directly outdoors, and not vented into other indoor spaces such as attics, crawlspaces or basements.</t>
    </r>
  </si>
  <si>
    <r>
      <rPr>
        <b/>
        <sz val="8"/>
        <color indexed="8"/>
        <rFont val="Cambria"/>
        <family val="1"/>
      </rPr>
      <t>MA 14.3 Ensure Adequate Make-Up Air</t>
    </r>
    <r>
      <rPr>
        <sz val="8"/>
        <color indexed="8"/>
        <rFont val="Cambria"/>
        <family val="1"/>
      </rPr>
      <t xml:space="preserve"> 
Ensure that vented appliances have sufficient make-up air to replace vented air and maintain normal operating conditions.</t>
    </r>
  </si>
  <si>
    <r>
      <rPr>
        <b/>
        <sz val="8"/>
        <color indexed="8"/>
        <rFont val="Cambria"/>
        <family val="1"/>
      </rPr>
      <t xml:space="preserve">MA 14.4 Ensure Proper Boiler Operation </t>
    </r>
    <r>
      <rPr>
        <sz val="8"/>
        <color indexed="8"/>
        <rFont val="Cambria"/>
        <family val="1"/>
      </rPr>
      <t xml:space="preserve">
Ensure that boiler firing adjustments are working properly so that soot is not dispelled out of the atmospheric dampers into boiler rooms. Confirm that boilers do not release black smoke through the chimney for more than a very brief period.</t>
    </r>
  </si>
  <si>
    <r>
      <rPr>
        <b/>
        <sz val="8"/>
        <color indexed="8"/>
        <rFont val="Cambria"/>
        <family val="1"/>
      </rPr>
      <t>MA 14.5 Verify Installation of Carbon Monoxide Detection and Warning Equipment</t>
    </r>
    <r>
      <rPr>
        <sz val="8"/>
        <color indexed="8"/>
        <rFont val="Cambria"/>
        <family val="1"/>
      </rPr>
      <t xml:space="preserve"> 
Ensure that carbon monoxide detection and warning equipment is installed and meets the requirements of NFPA 720 and any applicable local or state requirements.</t>
    </r>
  </si>
  <si>
    <r>
      <rPr>
        <b/>
        <sz val="8"/>
        <color indexed="8"/>
        <rFont val="Cambria"/>
        <family val="1"/>
      </rPr>
      <t>EA 14.1 Install Power-Vented or Sealed-Combustion Equipment</t>
    </r>
    <r>
      <rPr>
        <sz val="8"/>
        <color indexed="8"/>
        <rFont val="Cambria"/>
        <family val="1"/>
      </rPr>
      <t xml:space="preserve">
If replacing combustion equipment located in occupied or conditioned spaces, recommend power-vented or sealed-combustion equipment. Install new combustion equipment in accordance with the Air Conditioning Contractors of America’s (ACCA) Standard 5.</t>
    </r>
  </si>
  <si>
    <r>
      <rPr>
        <b/>
        <sz val="8"/>
        <color indexed="8"/>
        <rFont val="Cambria"/>
        <family val="1"/>
      </rPr>
      <t>AP 15.1 Identify Unvented Combustion Appliances and Applicable Regulations</t>
    </r>
    <r>
      <rPr>
        <sz val="8"/>
        <color indexed="8"/>
        <rFont val="Cambria"/>
        <family val="1"/>
      </rPr>
      <t xml:space="preserve">
Identify any unvented gas or kerosene space heaters or vent-free combustion appliances (e.g., ovens, ranges, lab equipment, space heaters).
Determine whether any local or state regulations prohibiting these devices apply.</t>
    </r>
  </si>
  <si>
    <r>
      <t>MA 15.2 Remove Unvented Combustion Space Heaters</t>
    </r>
    <r>
      <rPr>
        <sz val="8"/>
        <color indexed="8"/>
        <rFont val="Cambria"/>
        <family val="1"/>
      </rPr>
      <t xml:space="preserve">
With the school’s permission, remove any unvented gas or kerosene space heaters that do not conform to local or state regulations. If the heaters are used as the primary source of heat for a space, replace them with electric or vented, code-compliant heating systems. 
With the school’s permission, remove other unvented heaters, except when used as a secondary heat source and it can be confirmed that the unit is in compliance with ANSI Z21.11.2. Advise the school staff to always follow the manufacturer’s printed instructions for proper operation and maintenance.
Note:
All equipment removals should include proper disposal so that hazardous units are not reinstalled or used elsewhere.</t>
    </r>
  </si>
  <si>
    <r>
      <rPr>
        <b/>
        <sz val="8"/>
        <color indexed="8"/>
        <rFont val="Cambria"/>
        <family val="1"/>
      </rPr>
      <t xml:space="preserve">MA 15.3 Verify Installation of Carbon Monoxide Detection and Warning Equipment </t>
    </r>
    <r>
      <rPr>
        <sz val="8"/>
        <color indexed="8"/>
        <rFont val="Cambria"/>
        <family val="1"/>
      </rPr>
      <t xml:space="preserve">
Ensure carbon monoxide detection and warning equipment is installed and meets the requirements of NFPA 720 and any applicable local or state requirements.</t>
    </r>
  </si>
  <si>
    <r>
      <rPr>
        <b/>
        <sz val="8"/>
        <color indexed="8"/>
        <rFont val="Cambria"/>
        <family val="1"/>
      </rPr>
      <t>AP 16.1 Identify Indoor Sources of Ozone</t>
    </r>
    <r>
      <rPr>
        <sz val="8"/>
        <color indexed="8"/>
        <rFont val="Cambria"/>
        <family val="1"/>
      </rPr>
      <t xml:space="preserve">
Determine whether there are or will be significant sources of ozone generation in the building, including photocopiers and laser printers. Determine whether any air-cleaning or purifying equipment designed to intentionally produce ozone is present (e.g., ozone generators and air purifiers).</t>
    </r>
  </si>
  <si>
    <r>
      <rPr>
        <b/>
        <sz val="8"/>
        <color indexed="8"/>
        <rFont val="Cambria"/>
        <family val="1"/>
      </rPr>
      <t>MA 16.1 Avoid Ozone-Generating Air-Cleaning Equipment</t>
    </r>
    <r>
      <rPr>
        <sz val="8"/>
        <color indexed="8"/>
        <rFont val="Cambria"/>
        <family val="1"/>
      </rPr>
      <t xml:space="preserve"> 
Do not install air-cleaning or air-purifying equipment designed to intentionally produce ozone (i.e., ozone generators). Recommend removal of existing air-cleaning or air-purifying equipment designed to intentionally produce ozone, if present.</t>
    </r>
  </si>
  <si>
    <r>
      <rPr>
        <b/>
        <sz val="8"/>
        <color indexed="8"/>
        <rFont val="Cambria"/>
        <family val="1"/>
      </rPr>
      <t>MA 16.2 Provide Adequate Ventilation and Exhaust in Areas with Ozone-Generating Office Equipment</t>
    </r>
    <r>
      <rPr>
        <sz val="8"/>
        <color indexed="8"/>
        <rFont val="Cambria"/>
        <family val="1"/>
      </rPr>
      <t xml:space="preserve"> 
Ventilate and exhaust printing, copying, and reprographics areas and other areas with office equipment that emits ozone in accordance with ASHRAE Standard 62.1 and the printed guidelines provided by the equipment manufacturer.</t>
    </r>
  </si>
  <si>
    <t>EA 16.1 Test Existing Office Equipment for Ozone Emissions and Mitigate Elevated Levels
Test for ozone emissions from existing office equipment following ASTM D6670. Repair or remove office equipment that is found to emit ozone at a level greater than 0.02 milligrams per cubic meter.</t>
  </si>
  <si>
    <r>
      <rPr>
        <b/>
        <sz val="8"/>
        <color indexed="8"/>
        <rFont val="Cambria"/>
        <family val="1"/>
      </rPr>
      <t>EA 16.2 Install Ozone Capture/Removal Systems</t>
    </r>
    <r>
      <rPr>
        <sz val="8"/>
        <color indexed="8"/>
        <rFont val="Cambria"/>
        <family val="1"/>
      </rPr>
      <t xml:space="preserve"> 
Recommend purchasing office-equipment fitted with an active carbon filter or other ozone absorption device or fitted with a dedicated exhaust and heat removal system. These often are options available from equipment manufacturers.</t>
    </r>
  </si>
  <si>
    <t>Tested office equipment for ozone emissions following ASTM D6670-01. Repaired or removed equipment if emissions exceeded 0.02 milligrams per cubic meter.</t>
  </si>
  <si>
    <r>
      <rPr>
        <b/>
        <sz val="8"/>
        <color indexed="8"/>
        <rFont val="Cambria"/>
        <family val="1"/>
      </rPr>
      <t>AP 17.1 Assess Smoking Policy</t>
    </r>
    <r>
      <rPr>
        <sz val="8"/>
        <color indexed="8"/>
        <rFont val="Cambria"/>
        <family val="1"/>
      </rPr>
      <t xml:space="preserve">
Federal law prohibits smoking within any indoor facility regularly or routinely used for kindergarten, elementary, or secondary education or library service to children. Local or state laws may be more restrictive. 
Determine whether the school has a policy that prohibits smoking inside the school. Determine whether there are locations where outdoor smoking is allowed on school grounds and the distances of these locations from the building’s entrances, outdoor air intakes and operable windows. </t>
    </r>
  </si>
  <si>
    <r>
      <rPr>
        <b/>
        <sz val="8"/>
        <color indexed="8"/>
        <rFont val="Cambria"/>
        <family val="1"/>
      </rPr>
      <t>AP 17.2 Identify Occupant Complaints About Smoking</t>
    </r>
    <r>
      <rPr>
        <sz val="8"/>
        <color indexed="8"/>
        <rFont val="Cambria"/>
        <family val="1"/>
      </rPr>
      <t xml:space="preserve">
Ask the school nurse and the school’s IAQ coordinator whether there have been occupant complaints about smoking odors. </t>
    </r>
  </si>
  <si>
    <r>
      <rPr>
        <b/>
        <sz val="8"/>
        <color indexed="8"/>
        <rFont val="Cambria"/>
        <family val="1"/>
      </rPr>
      <t>MA 17.1 Ensure the School Has a Policy on Tobacco Use</t>
    </r>
    <r>
      <rPr>
        <sz val="8"/>
        <color indexed="8"/>
        <rFont val="Cambria"/>
        <family val="1"/>
      </rPr>
      <t xml:space="preserve">
Any school policy on tobacco use must be consistent with local, state and federal laws. The policy should include prohibitions against tobacco use by students, all school staff, parents and visitors on school property, in school vehicles, and at school-sponsored functions away from school property.
If there are designated outdoor smoking locations, ensure that these locations are a minimum of 25 feet from all building entrances, outdoor air intakes and operable windows.
Note:
Federal law prohibits smoking inside school buildings. It is strongly suggested that the school tobacco use policy also prohibit smoking on school grounds and in school vehicles.</t>
    </r>
  </si>
  <si>
    <r>
      <rPr>
        <b/>
        <sz val="8"/>
        <color indexed="8"/>
        <rFont val="Cambria"/>
        <family val="1"/>
      </rPr>
      <t>AP 18.1 Conduct HVAC Assessment</t>
    </r>
    <r>
      <rPr>
        <sz val="8"/>
        <color indexed="8"/>
        <rFont val="Cambria"/>
        <family val="1"/>
      </rPr>
      <t xml:space="preserve">
Evaluate the condition of the existing HVAC system components in accordance with minimum inspection standards of ASHRAE/ACCA Standard 180, ASHRAE handbooks, or other equivalent standards and guidelines. 
The HVAC assessment is to include an evaluation of whether the system is functioning properly, based on ASHRAE and ACCA standards appropriate for the type of equipment. Determine whether the HVAC system is properly sized in accordance with ASHRAE load calculation manuals and handbooks or other equivalent standardized guidelines. Evaluate building heating and cooling loads after planned modifications and HVAC equipment capacities for sensible and latent loads. If HVAC replacement or modification is anticipated, base sizing calculations on post-upgrade conditions. 
The assessment shall include the following:
• Inspect the air filters and filtration system for overall filter condition, filter efficiency, particle accumulation, filter blow out, and air leakage around filters.
• Inspect air plenums and ductwork for indications of mold growth, excess dirt or obstructions. Determine whether components and systems installed in plenums (e.g., cables) are rated for use in plenum spaces.
• Inspect exhaust system for proper direction of fan rotation, corrosion, excessive vibration, blockage, or pressure differentials that can lead to leakage or flow reversals.</t>
    </r>
  </si>
  <si>
    <r>
      <rPr>
        <b/>
        <sz val="8"/>
        <color indexed="8"/>
        <rFont val="Cambria"/>
        <family val="1"/>
      </rPr>
      <t>MA 18.1 Ensure Existing Systems Operate Properly</t>
    </r>
    <r>
      <rPr>
        <sz val="8"/>
        <color indexed="8"/>
        <rFont val="Cambria"/>
        <family val="1"/>
      </rPr>
      <t xml:space="preserve"> 
Based on an assessment of equipment condition and sizing, repair, modify or replace equipment to ensure proper HVAC function and correct related deficiencies. The ability to modify and adjust the existing HVAC system may be limited by its initial design. Review the original equipment specifications and seek outside engineering assistance as needed.
If maintenance, cleaning or repairs are needed to restore the HVAC to proper functioning, perform them in accordance with ASHRAE/ACCA Standard 180, ACCA Standard 6, or other equivalent standards and guidelines. Ensure that there is a scheduled inspection and maintenance program for HVAC systems in accordance with ASHRAE/ACCA Standard 180.
For units with filter status pressure switches, ensure that switches are operating properly and scheduled for regular calibrations. 
When adjusting existing HVAC systems, refer to Priority Issues 19.0 Outdoor Air Ventilation and 20.0 Exhaust Ventilation for guidance on ventilation and exhaust requirements. </t>
    </r>
  </si>
  <si>
    <r>
      <rPr>
        <b/>
        <sz val="8"/>
        <color indexed="8"/>
        <rFont val="Cambria"/>
        <family val="1"/>
      </rPr>
      <t>MA 18.2 Properly Size and Install New HVAC Equipment</t>
    </r>
    <r>
      <rPr>
        <sz val="8"/>
        <color indexed="8"/>
        <rFont val="Cambria"/>
        <family val="1"/>
      </rPr>
      <t xml:space="preserve"> 
If replacing equipment, base sizing calculations on post upgrade project conditions.
Install new equipment in accordance with ACCA Standard 5 and verify installation in accordance with ACCA Standard 9, ASHRAE handbooks or other equivalent standards and guidelines.</t>
    </r>
  </si>
  <si>
    <r>
      <rPr>
        <b/>
        <sz val="8"/>
        <color indexed="8"/>
        <rFont val="Cambria"/>
        <family val="1"/>
      </rPr>
      <t>MA 18.3 Ensure MERV 8 Filters in New HVAC Systems</t>
    </r>
    <r>
      <rPr>
        <sz val="8"/>
        <color indexed="8"/>
        <rFont val="Cambria"/>
        <family val="1"/>
      </rPr>
      <t xml:space="preserve">
Ensure that new HVAC systems have a minimum MERV 8 filter, located upstream of all cooling coils or other devices with wetted surfaces, in accordance with ASHRAE Standard 62.1 requirements. There shall be no air bypass around the filters and no air cleaners designed to intentionally produce ozone. </t>
    </r>
  </si>
  <si>
    <r>
      <rPr>
        <b/>
        <sz val="8"/>
        <color indexed="8"/>
        <rFont val="Cambria"/>
        <family val="1"/>
      </rPr>
      <t>MA 18.4 Remediate Mold in Air Plenums and Ductwork</t>
    </r>
    <r>
      <rPr>
        <sz val="8"/>
        <color indexed="8"/>
        <rFont val="Cambria"/>
        <family val="1"/>
      </rPr>
      <t xml:space="preserve">
If mold is found in air plenums or ductwork during the HVAC assessment, follow the guidance outlined in MA 3.2. </t>
    </r>
  </si>
  <si>
    <r>
      <rPr>
        <b/>
        <sz val="8"/>
        <color indexed="8"/>
        <rFont val="Cambria"/>
        <family val="1"/>
      </rPr>
      <t>MA 18.5 Control Bacterial Growth in HVAC Systems and Mechanical Equipment</t>
    </r>
    <r>
      <rPr>
        <sz val="8"/>
        <color indexed="8"/>
        <rFont val="Cambria"/>
        <family val="1"/>
      </rPr>
      <t xml:space="preserve">
Follow OSHA Technical Manual: Legionnaires’ Disease to protect against bacteria growth in cooling towers, evaporative condensers, humidifiers, hot water systems that operate below 140°F, fire sprinkler systems, ice machines, and warm-water piping for eye wash and safety showers. 
Note:
ASHRAE has a proposed new standard under development, Standard 188P, “Legionellosis: Risk Management for Building Water Systems.” The new standard will provide minimum legionellosis risk management requirements for the design, construction, commissioning, operation, maintenance, repair, replacement and expansion of new and existing buildings and their associated water systems and components. When this standard is published, its requirements will be considered a Minimum Action in this Energy Savings Plus Health Guide.</t>
    </r>
  </si>
  <si>
    <r>
      <rPr>
        <b/>
        <sz val="8"/>
        <color indexed="8"/>
        <rFont val="Cambria"/>
        <family val="1"/>
      </rPr>
      <t>EA 18.1 Install Higher Efficiency Filters in New HVAC Systems</t>
    </r>
    <r>
      <rPr>
        <sz val="8"/>
        <color indexed="8"/>
        <rFont val="Cambria"/>
        <family val="1"/>
      </rPr>
      <t xml:space="preserve"> 
Use higher efficiency filters upstream of all cooling coils or other devices with wetted surfaces (e.g., MERV 11 or higher), if the new equipment is capable of physically accommodating the filters and has adequate fan capacity to overcome the high-efficiency filters’ pressure drop.</t>
    </r>
  </si>
  <si>
    <r>
      <rPr>
        <b/>
        <sz val="8"/>
        <color indexed="8"/>
        <rFont val="Cambria"/>
        <family val="1"/>
      </rPr>
      <t xml:space="preserve">EA 18.2 Increase Filter Efficiencies in Existing HVAC Systems </t>
    </r>
    <r>
      <rPr>
        <sz val="8"/>
        <color indexed="8"/>
        <rFont val="Cambria"/>
        <family val="1"/>
      </rPr>
      <t xml:space="preserve">
For existing systems, check with the manufacturer to determine whether filters with higher MERV ratings can be installed without introducing an unacceptable increase in airflow resistance. Install filters with the highest MERV rating that can be accommodated by the equipment. Review original equipment specifications and seek outside engineering assistance as needed.</t>
    </r>
  </si>
  <si>
    <r>
      <rPr>
        <b/>
        <sz val="8"/>
        <color indexed="8"/>
        <rFont val="Cambria"/>
        <family val="1"/>
      </rPr>
      <t>EA 18.3 Employ Filtration and Air Cleaning To Supplement Source Control and Ventilation</t>
    </r>
    <r>
      <rPr>
        <sz val="8"/>
        <color indexed="8"/>
        <rFont val="Cambria"/>
        <family val="1"/>
      </rPr>
      <t xml:space="preserve">
Install filtration and gas-phase air cleaning strategies, if appropriate, to supplement pollutant source control strategies and the performance of the outdoor air ventilation system in removing pollutants. Maintain the prescribed minimum outdoor air ventilation rates if this approach is used (see Priority Issue 19.0). Consider the limitations of the air handling system, the amount and severity of contaminants, and the features of the filtration and air cleaning equipment. Filtration and air cleaning strategies may be advisable in the following conditions:
• Outdoor air often is polluted (e.g., schools located near roadways) or consistently/seasonally burdened with high heat or humidity.
• Source control tactics are insufficient or occupant activities generate high contaminant loads.
• Occupants require enhanced protection from contaminants.</t>
    </r>
  </si>
  <si>
    <r>
      <rPr>
        <b/>
        <sz val="8"/>
        <color indexed="8"/>
        <rFont val="Cambria"/>
        <family val="1"/>
      </rPr>
      <t>MA 19.1 Adjust Existing Systems To Meet ASHRAE Standard 62.1 Where Possible</t>
    </r>
    <r>
      <rPr>
        <sz val="8"/>
        <color indexed="8"/>
        <rFont val="Cambria"/>
        <family val="1"/>
      </rPr>
      <t xml:space="preserve"> 
Adjust the ventilation rates of existing systems to meet the requirements of ASHRAE Standard 62.1, where possible, using the Ventilation Rate Procedure. 
If it is not possible to increase ventilation rates to meet the requirements of ASHRAE Standard 62.1 because of equipment capacity limitations, building space limitations, budgetary constraints or other reasons, the ventilation system shall be adjusted to provide the maximum outdoor airflow possible. The conditions (e.g., heating and cooling loads) for which the systems cannot meet the ASHRAE Standard 62.1 requirements should be identified, and the systems should be operated to meet the ASHRAE Standard 62.1 requirements whenever load conditions permit. 
Note:
ASHRAE Standard 62.1 also allows a Natural Ventilation Procedure in conjunction with mechanical ventilation systems, with a few specified exceptions. When natural ventilation is provided, efforts should be made to ensure that windows and other ventilation openings are operated appropriately. 
Ensure compliance with Section 5 of ASHRAE Standard 62.1 wherever possible.</t>
    </r>
  </si>
  <si>
    <r>
      <rPr>
        <b/>
        <sz val="8"/>
        <color indexed="8"/>
        <rFont val="Cambria"/>
        <family val="1"/>
      </rPr>
      <t>MA 19.2 Consider Impacts of Building Envelope Air Sealing on Ventilation</t>
    </r>
    <r>
      <rPr>
        <sz val="8"/>
        <color indexed="8"/>
        <rFont val="Cambria"/>
        <family val="1"/>
      </rPr>
      <t xml:space="preserve">
Avoid tightening the building envelope to reduce air exchange rates if mechanical ventilation rates are deficient. Ensure that school buildings relying on natural ventilation will have adequate ventilation after weatherization activities. </t>
    </r>
  </si>
  <si>
    <r>
      <rPr>
        <b/>
        <sz val="8"/>
        <color indexed="8"/>
        <rFont val="Cambria"/>
        <family val="1"/>
      </rPr>
      <t>MA 19.3 Meet ASHRAE Standard 62.1 for New Systems</t>
    </r>
    <r>
      <rPr>
        <sz val="8"/>
        <color indexed="8"/>
        <rFont val="Cambria"/>
        <family val="1"/>
      </rPr>
      <t xml:space="preserve">
Design and install new HVAC systems to meet all requirements of ASHRAE Standard 62.1 using the Ventilation Rate Procedure.
Note:
ASHRAE Standard 62.1 also allows a Natural Ventilation Procedure in conjunction with mechanical ventilation systems, with a few specified exceptions. When natural ventilation is provided, efforts should be made to ensure windows and other ventilation openings are operated appropriately.
Ensure compliance with Section 5 of ASHRAE Standard 62.1. </t>
    </r>
  </si>
  <si>
    <r>
      <rPr>
        <b/>
        <sz val="8"/>
        <color indexed="8"/>
        <rFont val="Cambria"/>
        <family val="1"/>
      </rPr>
      <t>MA 19.4 Code Precedent for Ventilation</t>
    </r>
    <r>
      <rPr>
        <sz val="8"/>
        <color indexed="8"/>
        <rFont val="Cambria"/>
        <family val="1"/>
      </rPr>
      <t xml:space="preserve">
If local codes require more ventilation than ASHRAE Standard 62.1 requirements, the local code requirements must be met.</t>
    </r>
  </si>
  <si>
    <r>
      <rPr>
        <b/>
        <sz val="8"/>
        <color indexed="8"/>
        <rFont val="Cambria"/>
        <family val="1"/>
      </rPr>
      <t>EA 19.1 Replace/Upgrade Existing Systems To Meet ASHRAE Standard 62.1</t>
    </r>
    <r>
      <rPr>
        <sz val="8"/>
        <color indexed="8"/>
        <rFont val="Cambria"/>
        <family val="1"/>
      </rPr>
      <t xml:space="preserve"> 
If existing systems cannot meet ASHRAE Standard 62.1, upgrade HVAC systems to obtain compliance or create a system upgrade plan to meet ASHRAE Standard 62.1 during future upgrades. </t>
    </r>
  </si>
  <si>
    <r>
      <rPr>
        <b/>
        <sz val="8"/>
        <color indexed="8"/>
        <rFont val="Cambria"/>
        <family val="1"/>
      </rPr>
      <t>EA 19.2 Install Monitoring To Ensure Adequate Outdoor Air Ventilation</t>
    </r>
    <r>
      <rPr>
        <sz val="8"/>
        <color indexed="8"/>
        <rFont val="Cambria"/>
        <family val="1"/>
      </rPr>
      <t xml:space="preserve"> 
For mechanical ventilation applications, install permanent outdoor airflow monitoring systems in accordance with ASHRAE 189.1, Section 8.3.1.2. 
For natural ventilation applications, provide monitoring to ensure that operable windows and other ventilation openings are operated appropriately to ensure adequate ventilation. This may include monitoring indoor and outdoor carbon dioxide levels and providing visual feedback to building operators and occupants.</t>
    </r>
  </si>
  <si>
    <r>
      <rPr>
        <b/>
        <sz val="8"/>
        <color indexed="8"/>
        <rFont val="Cambria"/>
        <family val="1"/>
      </rPr>
      <t>EA 19.3 Apply Advanced Ventilation Approaches</t>
    </r>
    <r>
      <rPr>
        <sz val="8"/>
        <color indexed="8"/>
        <rFont val="Cambria"/>
        <family val="1"/>
      </rPr>
      <t xml:space="preserve">
Apply advanced ventilation approaches that have the potential to reduce energy use and improve IAQ, including the following methods:
• Dedicated outdoor air systems (DOAS)
• Demand-controlled ventilation
• Displacement ventilation
• Economizers
• Energy recovery ventilation
• Variable-air-volume systems
If any of these ventilation strategies are used, ASHRAE Standard 62.1 Ventilation Rate Procedure requirements must be met under all loads and occupancy conditions.</t>
    </r>
  </si>
  <si>
    <r>
      <t>EA 19.4 Implement Pre-Occupancy Ventilation Control</t>
    </r>
    <r>
      <rPr>
        <sz val="8"/>
        <color indexed="8"/>
        <rFont val="Cambria"/>
        <family val="1"/>
      </rPr>
      <t xml:space="preserve">
For ventilation systems that serve spaces that are not continuously occupied, implement a control strategy to provide the design minimum outdoor air ventilation rate for a period of 1 hour prior to expected occupancy, whenever the spaces have been unventilated for a period longer than 24 hours.</t>
    </r>
  </si>
  <si>
    <r>
      <rPr>
        <b/>
        <sz val="8"/>
        <color indexed="8"/>
        <rFont val="Cambria"/>
        <family val="1"/>
      </rPr>
      <t>AP 20.2 Measure Airflow and Determine Compliance</t>
    </r>
    <r>
      <rPr>
        <sz val="8"/>
        <color indexed="8"/>
        <rFont val="Cambria"/>
        <family val="1"/>
      </rPr>
      <t xml:space="preserve"> 
Measure exhaust airflows on a room-by-room basis and determine whether the school complies with the exhaust requirements of ASHRAE Standard 62.1 for each space.</t>
    </r>
  </si>
  <si>
    <r>
      <rPr>
        <b/>
        <sz val="8"/>
        <color indexed="8"/>
        <rFont val="Cambria"/>
        <family val="1"/>
      </rPr>
      <t>AP 20.3 Assess Exhaust Discharge Locations</t>
    </r>
    <r>
      <rPr>
        <sz val="8"/>
        <color indexed="8"/>
        <rFont val="Cambria"/>
        <family val="1"/>
      </rPr>
      <t xml:space="preserve"> 
Determine whether exhausts vent to the outdoors. Inspect or verify that exhaust from rooms with localized contaminant sources do not discharge or leak into other indoor spaces, ceiling plenums, parking garages, crawlspaces, attics or within walls.</t>
    </r>
  </si>
  <si>
    <r>
      <rPr>
        <b/>
        <sz val="8"/>
        <color indexed="8"/>
        <rFont val="Cambria"/>
        <family val="1"/>
      </rPr>
      <t>MA 20.1 Provide Local Exhaust Where Needed and Meet ASHRAE Standard 62.1 Exhaust Rates</t>
    </r>
    <r>
      <rPr>
        <sz val="8"/>
        <color indexed="8"/>
        <rFont val="Cambria"/>
        <family val="1"/>
      </rPr>
      <t xml:space="preserve">
Ensure exhaust is provided for rooms or areas with localized indoor contaminant sources as identified in AP 20.1. If ASHRAE Standard 62.1 exhaust requirements are not met, repair, replace or install local exhaust ventilation to meet the requirements, ensuring that ducts are sized, installed and vented properly to the outdoors. Seal exhaust ductwork to improve performance and maintain negative pressure to reduce the potential for leakage into occupied spaces, plenums or other adjoining spaces as specified in ASHRAE Standard 62.1, Section 5.2. Measure and verify that exhaust airflows meet minimum requirements. Ensure sufficient make-up air for exhaust fans.</t>
    </r>
  </si>
  <si>
    <r>
      <t>EA 20.1 Prevent Recirculation of Exhausted Air</t>
    </r>
    <r>
      <rPr>
        <sz val="8"/>
        <color indexed="8"/>
        <rFont val="Cambria"/>
        <family val="1"/>
      </rPr>
      <t xml:space="preserve">
If exhaust recirculation is evident and if outdoor air intakes are located near exhaust vents and already satisfy minimum separation distance requirements, consider system changes that would further prevent recirculation of exhausted air.</t>
    </r>
  </si>
  <si>
    <r>
      <t>EA 20.2 Monitor Exhaust Operation</t>
    </r>
    <r>
      <rPr>
        <sz val="8"/>
        <color indexed="8"/>
        <rFont val="Cambria"/>
        <family val="1"/>
      </rPr>
      <t xml:space="preserve">
If exhaust function is critical for safe operation, such as with welding hoods or paint spray booths in educational facilities, consider measuring stations and automatic alarms to indicate an operational failure and/or failure to provide adequate exhaust air flows.</t>
    </r>
  </si>
  <si>
    <r>
      <rPr>
        <b/>
        <sz val="8"/>
        <color indexed="8"/>
        <rFont val="Cambria"/>
        <family val="1"/>
      </rPr>
      <t>AP 21.1 Assess School Building Safety</t>
    </r>
    <r>
      <rPr>
        <sz val="8"/>
        <color indexed="8"/>
        <rFont val="Cambria"/>
        <family val="1"/>
      </rPr>
      <t xml:space="preserve">
Identify the school’s health and safety representatives and include them in all building safety planning. Document safety hazards that were observed during the IAQ walkthrough, energy audit or other inspections. Immediately respond to urgent and life-threatening situations. Ensure that the results of the safety assessment are provided to the school’s health and safety representatives and that corrective actions are considered as part of the building upgrades.</t>
    </r>
  </si>
  <si>
    <r>
      <rPr>
        <b/>
        <sz val="8"/>
        <color indexed="8"/>
        <rFont val="Cambria"/>
        <family val="1"/>
      </rPr>
      <t>AP 21.2 Assess Fire Alarms, Smoke Alarms, and Carbon Monoxide Detection and Warning Equipment</t>
    </r>
    <r>
      <rPr>
        <sz val="8"/>
        <color indexed="8"/>
        <rFont val="Cambria"/>
        <family val="1"/>
      </rPr>
      <t xml:space="preserve"> 
Determine whether there are working fire alarms, smoke alarms, and carbon monoxide detection and warning equipment. Determine whether carbon monoxide detection and warning equipment meets the requirements of NFPA 720 and applicable local and state requirements.</t>
    </r>
  </si>
  <si>
    <r>
      <rPr>
        <b/>
        <sz val="8"/>
        <color indexed="8"/>
        <rFont val="Cambria"/>
        <family val="1"/>
      </rPr>
      <t>AP 21.3 Identify Prevalence and Storage of Harmful Chemicals</t>
    </r>
    <r>
      <rPr>
        <sz val="8"/>
        <color indexed="8"/>
        <rFont val="Cambria"/>
        <family val="1"/>
      </rPr>
      <t xml:space="preserve"> 
Determine where harmful chemicals are located and whether the chemicals are stored correctly. Include custodial closets, storage areas under sinks, science laboratories, hospitality training programs, art laboratories, food laboratories and vocational programs (e.g., welding, auto body, painting, printing, cosmetology) during the assessment. Identify all storage locations for cleaning products and pesticides. If deficiencies are noted, see MA 21.3. </t>
    </r>
  </si>
  <si>
    <r>
      <rPr>
        <b/>
        <sz val="8"/>
        <color indexed="8"/>
        <rFont val="Cambria"/>
        <family val="1"/>
      </rPr>
      <t>AP 21.4 Identify Risk of Mercury Exposure</t>
    </r>
    <r>
      <rPr>
        <sz val="8"/>
        <color indexed="8"/>
        <rFont val="Cambria"/>
        <family val="1"/>
      </rPr>
      <t xml:space="preserve"> 
Identify the extent to which mercury exposure is a risk in the building or a potential risk as part of the upgrade. Science classrooms and storerooms may contain supplies of elemental mercury or mercury compounds used as lab reagents and mercury-containing lab equipment, such as thermometers and barometers. Mercury may be used in other devices or equipment found in schools, such as fever thermometers and blood pressure measuring devices in nurse’s offices, thermostats and fluorescent lighting. Determine whether the school has a mercury spill response plan.</t>
    </r>
  </si>
  <si>
    <r>
      <rPr>
        <b/>
        <sz val="8"/>
        <color indexed="8"/>
        <rFont val="Cambria"/>
        <family val="1"/>
      </rPr>
      <t>AP 21.5 Identify Fire Extinguisher Locations</t>
    </r>
    <r>
      <rPr>
        <sz val="8"/>
        <color indexed="8"/>
        <rFont val="Cambria"/>
        <family val="1"/>
      </rPr>
      <t xml:space="preserve"> 
Identify locations of fire extinguishers in the school and verify whether placement meets applicable laws.</t>
    </r>
  </si>
  <si>
    <r>
      <rPr>
        <b/>
        <sz val="8"/>
        <color indexed="8"/>
        <rFont val="Cambria"/>
        <family val="1"/>
      </rPr>
      <t>AP 21.6 Assess Water Heater Temperatures</t>
    </r>
    <r>
      <rPr>
        <sz val="8"/>
        <color indexed="8"/>
        <rFont val="Cambria"/>
        <family val="1"/>
      </rPr>
      <t xml:space="preserve"> 
Determine whether the water heater temperature settings are within the allowable limits of the local and state codes.</t>
    </r>
  </si>
  <si>
    <r>
      <rPr>
        <b/>
        <sz val="8"/>
        <color indexed="8"/>
        <rFont val="Cambria"/>
        <family val="1"/>
      </rPr>
      <t>MA 21.1 Correct Safety Hazards Identified During the Assessments</t>
    </r>
    <r>
      <rPr>
        <sz val="8"/>
        <color indexed="8"/>
        <rFont val="Cambria"/>
        <family val="1"/>
      </rPr>
      <t xml:space="preserve">
Immediately correct urgent and life-threatening safety risks. Correct other safety hazards identified during the building upgrades. Provide education to staff and students on safety concerns.</t>
    </r>
  </si>
  <si>
    <r>
      <rPr>
        <b/>
        <sz val="8"/>
        <color indexed="8"/>
        <rFont val="Cambria"/>
        <family val="1"/>
      </rPr>
      <t>MA 21.2 Correct Deficiencies With Fire Alarms, Smoke Alarms, and Carbon Monoxide Detection and Warning Equipment</t>
    </r>
    <r>
      <rPr>
        <sz val="8"/>
        <color indexed="8"/>
        <rFont val="Cambria"/>
        <family val="1"/>
      </rPr>
      <t xml:space="preserve">
Have qualified personnel correct deficiencies with fire alarms, smoke alarms, and carbon monoxide detection and warning equipment. If carbon monoxide detection and warning equipment is not present, install new equipment meeting the requirements of NFPA 720 and applicable local and state requirements.</t>
    </r>
  </si>
  <si>
    <r>
      <rPr>
        <b/>
        <sz val="8"/>
        <color indexed="8"/>
        <rFont val="Cambria"/>
        <family val="1"/>
      </rPr>
      <t>MA 21.3 Ensure Appropriate Storage of Hazardous Chemicals</t>
    </r>
    <r>
      <rPr>
        <sz val="8"/>
        <color indexed="8"/>
        <rFont val="Cambria"/>
        <family val="1"/>
      </rPr>
      <t xml:space="preserve">
Recommend appropriate and controlled storage of hazardous chemicals and pesticides (e.g., remove from accessible locations).</t>
    </r>
  </si>
  <si>
    <r>
      <rPr>
        <b/>
        <sz val="8"/>
        <color indexed="8"/>
        <rFont val="Cambria"/>
        <family val="1"/>
      </rPr>
      <t>MA 21.4 Prevent Mercury Exposure</t>
    </r>
    <r>
      <rPr>
        <sz val="8"/>
        <color indexed="8"/>
        <rFont val="Cambria"/>
        <family val="1"/>
      </rPr>
      <t xml:space="preserve">
Prepare a mercury spill response plan if none exists. 
Prevent mercury spills by removing all elemental mercury, mercury compounds and mercury-containing equipment (excluding fluorescent lighting and compact fluorescent light bulbs) and replacing them with non-mercury substitutes. Contact a qualified professional to collect and properly dispose of all elemental mercury supplies and mercury-containing devices and equipment.
Properly dispose of fluorescent lighting, compact fluorescent light bulbs and mercury-containing thermostats that may be part of energy upgrade activities.
</t>
    </r>
  </si>
  <si>
    <r>
      <rPr>
        <b/>
        <sz val="8"/>
        <color indexed="8"/>
        <rFont val="Cambria"/>
        <family val="1"/>
      </rPr>
      <t>MA 21.5 Correct Fire Extinguisher Deficiencies</t>
    </r>
    <r>
      <rPr>
        <sz val="8"/>
        <color indexed="8"/>
        <rFont val="Cambria"/>
        <family val="1"/>
      </rPr>
      <t xml:space="preserve">
Ensure that fire extinguishers are placed according to applicable laws and correct as necessary.</t>
    </r>
  </si>
  <si>
    <r>
      <rPr>
        <b/>
        <sz val="8"/>
        <color indexed="8"/>
        <rFont val="Cambria"/>
        <family val="1"/>
      </rPr>
      <t>MA 21.6 Adjust Water Heater Temperatures</t>
    </r>
    <r>
      <rPr>
        <sz val="8"/>
        <color indexed="8"/>
        <rFont val="Cambria"/>
        <family val="1"/>
      </rPr>
      <t xml:space="preserve">
Ensure that water heater set points do not exceed the allowable limits of local and state codes. Otherwise, ensure that water heater set points do not exceed 120 degrees F to prevent scalding.</t>
    </r>
  </si>
  <si>
    <r>
      <rPr>
        <b/>
        <sz val="8"/>
        <color indexed="8"/>
        <rFont val="Cambria"/>
        <family val="1"/>
      </rPr>
      <t xml:space="preserve">EA 21.1 Install Enhanced Carbon Monoxide Detection and Warning Equipment </t>
    </r>
    <r>
      <rPr>
        <sz val="8"/>
        <color indexed="8"/>
        <rFont val="Cambria"/>
        <family val="1"/>
      </rPr>
      <t xml:space="preserve">
Install carbon monoxide detection and warning equipment capable of detecting and storing low peak carbon monoxide levels. Consider integrating carbon monoxide detection and warning equipment into the building’s central monitoring system. Carbon monoxide detection and warning equipment must meet the requirements of NFPA 720 and applicable local and state requirements.</t>
    </r>
  </si>
  <si>
    <r>
      <rPr>
        <b/>
        <sz val="8"/>
        <color indexed="8"/>
        <rFont val="Cambria"/>
        <family val="1"/>
      </rPr>
      <t>EA 21.2 Install Light Switches in Stairwells</t>
    </r>
    <r>
      <rPr>
        <sz val="8"/>
        <color indexed="8"/>
        <rFont val="Cambria"/>
        <family val="1"/>
      </rPr>
      <t xml:space="preserve"> 
Recommend installation of light switches at the top and bottom of all stairwells.</t>
    </r>
  </si>
  <si>
    <r>
      <rPr>
        <b/>
        <sz val="8"/>
        <color indexed="8"/>
        <rFont val="Cambria"/>
        <family val="1"/>
      </rPr>
      <t>EA 21.3 Install Step Lighting</t>
    </r>
    <r>
      <rPr>
        <sz val="8"/>
        <color indexed="8"/>
        <rFont val="Cambria"/>
        <family val="1"/>
      </rPr>
      <t xml:space="preserve">
Consider installation of safety lighting on or near steps. Consider energy-efficient LED lighting.</t>
    </r>
  </si>
  <si>
    <r>
      <rPr>
        <b/>
        <sz val="8"/>
        <color indexed="8"/>
        <rFont val="Cambria"/>
        <family val="1"/>
      </rPr>
      <t>EA 21.4 Repair Malfunctioning Doors, Windows, Roofs and Floors</t>
    </r>
    <r>
      <rPr>
        <sz val="8"/>
        <color indexed="8"/>
        <rFont val="Cambria"/>
        <family val="1"/>
      </rPr>
      <t xml:space="preserve"> 
Repair malfunctioning doors, windows, roofs and floors.</t>
    </r>
  </si>
  <si>
    <r>
      <rPr>
        <b/>
        <sz val="8"/>
        <color indexed="8"/>
        <rFont val="Cambria"/>
        <family val="1"/>
      </rPr>
      <t>EA 21.5 Ensure Safety of Electrical Systems</t>
    </r>
    <r>
      <rPr>
        <sz val="8"/>
        <color indexed="8"/>
        <rFont val="Cambria"/>
        <family val="1"/>
      </rPr>
      <t xml:space="preserve">
Have qualified personnel ensure that electrical systems are in accordance with applicable codes.</t>
    </r>
  </si>
  <si>
    <r>
      <rPr>
        <b/>
        <sz val="8"/>
        <color indexed="8"/>
        <rFont val="Cambria"/>
        <family val="1"/>
      </rPr>
      <t>AP 22.1 Assess Occupancy During Construction Periods</t>
    </r>
    <r>
      <rPr>
        <sz val="8"/>
        <color indexed="8"/>
        <rFont val="Cambria"/>
        <family val="1"/>
      </rPr>
      <t xml:space="preserve">
Determine the nature of building occupancy during construction periods. Identify the areas of the building that will be occupied. Identify any special needs of the building occupants (e.g., elderly faculty, young students, disabled students and faculty). Identify specific times of occupancy. Identify occupant complaints or concerns. </t>
    </r>
  </si>
  <si>
    <r>
      <rPr>
        <b/>
        <sz val="8"/>
        <color indexed="8"/>
        <rFont val="Cambria"/>
        <family val="1"/>
      </rPr>
      <t>AP 22.2 Identify Contaminants and Pathways</t>
    </r>
    <r>
      <rPr>
        <sz val="8"/>
        <color indexed="8"/>
        <rFont val="Cambria"/>
        <family val="1"/>
      </rPr>
      <t xml:space="preserve">
Identify potential contaminant sources from building upgrades (e.g., activities, materials and equipment that have the potential to cause IAQ problems) and pathways through which contaminants could affect the air quality for the building occupants.</t>
    </r>
  </si>
  <si>
    <r>
      <rPr>
        <b/>
        <sz val="8"/>
        <color indexed="8"/>
        <rFont val="Cambria"/>
        <family val="1"/>
      </rPr>
      <t>MA 22.1 Minimize Children’s and Other Occupants’ Exposures During Upgrade Activities</t>
    </r>
    <r>
      <rPr>
        <sz val="8"/>
        <color indexed="8"/>
        <rFont val="Cambria"/>
        <family val="1"/>
      </rPr>
      <t xml:space="preserve">
When conducting activities that may result in exposure to airborne contaminants (e.g., cutting or grinding materials, painting, installing insulation) comply with local laws and adhere to the Sheet Metal and Air Conditioning Contractors' National Association’s (SMACNA) Indoor Air Quality Guidelines for Occupied Buildings Under Construction. Minimize children’s and other occupants’ exposures to VOCs, particles or other airborne contaminants by the following procedures:
• Restrict building occupants and workers without the personal protective equipment needed for the work being performed from the construction area.
• Separate construction areas from occupied portions of the building using appropriate containment and ventilation practices. Ensure that work areas are properly isolated (e.g., by constructing a sealed, rigid-wall air barrier with a lockable door separating the work area from occupants or isolating smaller work areas with a plastic sheeting air barrier). Ensure that work areas are ventilated with exhaust to the outdoors to protect workers and occupants. Contaminants should be captured as close as possible to the source of the emissions. Work areas should be under a negative pressure relative to surrounding spaces. Ensure that exhausted construction contaminants do not re-enter the building. 
Note:
If negative pressurization in the work areas is not possible, use an exhausted double wall buffer zone to separate work areas from surrounding areas.
• Ensure fire egress requirements from occupied portions of the building are maintained when isolating work areas.
• Do not conduct dry-sanding without implementing containment measures for the dust generated.
• Ensure sufficient ventilation and cure time of wet-applied materials to protect occupants before re-entry into work area.
• Establish vehicle staging areas for loading and unloading materials and equipment at least 100 feet away from outdoor air intakes, operable windows and entryways to the building.
• Clean the area thoroughly before re-entry of unprotected workers or occupants to ensure removal of any dusts that may contain pollutants. Use sealed, HEPA-rated vacuums.
• Follow all manufacturers’ printed instructions, which may indicate the need to evacuate building occupants and other unprotected individuals from work areas during and for some period after the use of a product.
• Create specific plans to contain particulate matter during demolition activities. 
• Limit IAQ impact of airborne contaminants released by roofing materials during installation (e.g., hot mop asphalt, seam sealing on EPDM, polyvinyl chloride or modified bitumen roofing). Establish isolation barriers and keep roofing materials away from outdoor air intakes or conduct pollutant-generating roofing activities during unoccupied periods. 
• Promptly respond to any occupant complaints or concerns.</t>
    </r>
  </si>
  <si>
    <r>
      <rPr>
        <b/>
        <sz val="8"/>
        <color indexed="8"/>
        <rFont val="Cambria"/>
        <family val="1"/>
      </rPr>
      <t>MA 22.2 Protect HVAC Systems</t>
    </r>
    <r>
      <rPr>
        <sz val="8"/>
        <color indexed="8"/>
        <rFont val="Cambria"/>
        <family val="1"/>
      </rPr>
      <t xml:space="preserve">
Protect HVAC systems from contaminants during work activities. 
• Seal openings in existing ducts located in work areas to avoid infiltration by dust and debris.
• New HVAC equipment, ducts, diffusers and return registers should be stored in a clean, dry place and should be covered to prevent dust accumulation.
• If operating an HVAC system that interfaces with the work areas, ensure that the system does not pull return air from the work area and install air filters with a MERV 8 rating or higher during construction activities.
• Visually inspect duct work after construction activities have been completed and clean internal surfaces as needed to remove dust and debris.
• Ensure that all filters used during work activities have been removed and that new filters are properly installed before operating the HVAC system during occupancy.</t>
    </r>
  </si>
  <si>
    <r>
      <rPr>
        <b/>
        <sz val="8"/>
        <color indexed="8"/>
        <rFont val="Cambria"/>
        <family val="1"/>
      </rPr>
      <t>MA 22.3 Protect Highly Absorptive Materials</t>
    </r>
    <r>
      <rPr>
        <sz val="8"/>
        <color indexed="8"/>
        <rFont val="Cambria"/>
        <family val="1"/>
      </rPr>
      <t xml:space="preserve">
Protect any existing absorptive materials in place by fully covering with plastic sheeting. Fully secure all edges of the sheeting to protect materials from airborne contaminants and emissions caused by construction. 
Schedule the installation of absorbent materials—such as ceiling tiles, fabrics, furnishings and carpet—after major dust and pollutant-generating activities are completed. Ensure that materials have not been exposed to moisture and are dry before installation.</t>
    </r>
  </si>
  <si>
    <r>
      <rPr>
        <b/>
        <sz val="8"/>
        <color indexed="8"/>
        <rFont val="Cambria"/>
        <family val="1"/>
      </rPr>
      <t>MA 22.4 Safely Install Spray Foam Insulation</t>
    </r>
    <r>
      <rPr>
        <sz val="8"/>
        <color indexed="8"/>
        <rFont val="Cambria"/>
        <family val="1"/>
      </rPr>
      <t xml:space="preserve">
Employ safe work practices to avoid exposure to spray polyurethane foam (SPF). Follow the manufacturers’ printed instructions for vacating building occupants and other unprotected individuals not involved in the application of the SPF products from the premises during and for some period after SPF application. Require and confirm SPF to be installed in strict accordance with manufacturer’s requirements. 
Note:
The curing time (complete reaction) of SPF insulation varies depending on the type of product, application technique, temperature, humidity and other factors. While the SPF is curing it still contains unreacted chemicals, which include isocyanates and proprietary chemicals. Manufacturers estimate that it can take approximately 1 to 3 days after application for the two-component high pressure "professional" SPF system to fully cure and approximately 8 to 24 hours for the one-component foam to cure. Exposure to isocyanates may cause skin, eye and lung irritation, asthma, and sensitization. Exposures to isocyanates should be minimized. See EPA’s Spray Polyurethane Foam Web page for more information.</t>
    </r>
  </si>
  <si>
    <r>
      <rPr>
        <b/>
        <sz val="8"/>
        <color indexed="8"/>
        <rFont val="Cambria"/>
        <family val="1"/>
      </rPr>
      <t>EA 22.1 Consider and Implement Additional Protections As Appropriate</t>
    </r>
    <r>
      <rPr>
        <sz val="8"/>
        <color indexed="8"/>
        <rFont val="Cambria"/>
        <family val="1"/>
      </rPr>
      <t xml:space="preserve">
For situations that the assessment process classified as relatively high risk, consider implementing the following options:
• Require rigid-wall air barriers with sealed, lockable entries between work areas and occupied spaces and provide negative pressurization to contain contaminants.
• Create a buffer zone around work sites.
• Restrict construction activities to off-hours when feasible.
• Conduct temporary air cleaning.
• Stage construction activities in controllable sizes.
• Control pressurization and the indoor environment with temporary HVAC equipment.
• Vacate the entire building, when feasible. </t>
    </r>
  </si>
  <si>
    <r>
      <rPr>
        <b/>
        <sz val="8"/>
        <color indexed="8"/>
        <rFont val="Cambria"/>
        <family val="1"/>
      </rPr>
      <t>AP 23.1 Evaluate Risks</t>
    </r>
    <r>
      <rPr>
        <sz val="8"/>
        <color indexed="8"/>
        <rFont val="Cambria"/>
        <family val="1"/>
      </rPr>
      <t xml:space="preserve">
Evaluate existing and potential health concerns and activities. Refer to Appendix C: Worker Protection for recommended evaluation measures and actions.</t>
    </r>
  </si>
  <si>
    <r>
      <rPr>
        <b/>
        <sz val="8"/>
        <color indexed="8"/>
        <rFont val="Cambria"/>
        <family val="1"/>
      </rPr>
      <t>MA 23.1 Ensure Worker Protection</t>
    </r>
    <r>
      <rPr>
        <sz val="8"/>
        <color indexed="8"/>
        <rFont val="Cambria"/>
        <family val="1"/>
      </rPr>
      <t xml:space="preserve">
See Appendix C: Worker Protection for recommended actions to protect worker safety, including available resources.</t>
    </r>
  </si>
  <si>
    <t>Ensured that new outdoor air intakes meet the ASHRAE Standard 62.1, Table 5.5.1 separation distance requirements from any sources of vehicular emissions.</t>
  </si>
  <si>
    <t xml:space="preserve">Protected existing outdoor air intakes if they did not meet the ASHRAE Standard 62.1, Table 5.5.1 separation distance requirements by relocating them or relocating emission source locations. </t>
  </si>
  <si>
    <r>
      <t xml:space="preserve">Installed or upgraded exhaust systems for enclosed parking areas that provide adequate exhaust for all localized sources of contamination; maintain sealed exhaust ductwork </t>
    </r>
    <r>
      <rPr>
        <sz val="8"/>
        <color indexed="8"/>
        <rFont val="Cambria"/>
        <family val="1"/>
      </rPr>
      <t xml:space="preserve">in plenum spaces under a negative pressure; and exhaust to the outdoors, meeting the minimum separation distance requirements of the ASHRAE Standard 62.1, Table 5.5.1. </t>
    </r>
  </si>
  <si>
    <r>
      <rPr>
        <b/>
        <sz val="8"/>
        <color indexed="8"/>
        <rFont val="Cambria"/>
        <family val="1"/>
      </rPr>
      <t>AP 9.3 Identify and Assess Outdoor Air Intakes</t>
    </r>
    <r>
      <rPr>
        <sz val="8"/>
        <color indexed="8"/>
        <rFont val="Cambria"/>
        <family val="1"/>
      </rPr>
      <t xml:space="preserve">
If there are loading docks or vehicle loading/unloading zones (e.g., school bus and parental pick-up areas), identify the location of outdoor air intakes and assess whether they are located an adequate distance away from areas where vehicles may idle. Determine whether these separation distances meet the requirements specified in ASHRAE Standard 62.1, Table 5.5.1.</t>
    </r>
  </si>
  <si>
    <r>
      <rPr>
        <b/>
        <sz val="8"/>
        <color indexed="8"/>
        <rFont val="Cambria"/>
        <family val="1"/>
      </rPr>
      <t>MA 9.7 Protect Existing Outdoor Air Intakes</t>
    </r>
    <r>
      <rPr>
        <sz val="8"/>
        <color indexed="8"/>
        <rFont val="Cambria"/>
        <family val="1"/>
      </rPr>
      <t xml:space="preserve">
If existing outdoor air intakes do not meet the ASHRAE Standard 62.1, Table 5.5.1 separation distance requirements or other local requirements, relocate the intakes if possible. If relocating existing air intakes is cost prohibitive, relocate emission source locations to achieve the required minimum separation distances. </t>
    </r>
  </si>
  <si>
    <r>
      <rPr>
        <b/>
        <sz val="8"/>
        <color indexed="8"/>
        <rFont val="Cambria"/>
        <family val="1"/>
      </rPr>
      <t>MA 9.6 Locate New Outdoor Air Intakes Away From Vehicle and Generator Exhaust Emissions</t>
    </r>
    <r>
      <rPr>
        <sz val="8"/>
        <color indexed="8"/>
        <rFont val="Cambria"/>
        <family val="1"/>
      </rPr>
      <t xml:space="preserve">
Ensure that new outdoor air intakes meet the ASHRAE Standard 62.1, Table 5.5.1 minimum separation distance requirements from any sources of exhaust emissions including the following:
• Parking structure exhaust
• Local motor vehicle traffic
• Vehicle idling areas
• Loading docks
• Emergency generator exhaust</t>
    </r>
  </si>
  <si>
    <r>
      <rPr>
        <b/>
        <sz val="8"/>
        <color indexed="8"/>
        <rFont val="Cambria"/>
        <family val="1"/>
      </rPr>
      <t>EA 9.4 Install or Upgrade Exhaust Systems for Vehicle Parking Areas</t>
    </r>
    <r>
      <rPr>
        <sz val="8"/>
        <color indexed="8"/>
        <rFont val="Cambria"/>
        <family val="1"/>
      </rPr>
      <t xml:space="preserve">
Install or upgrade exhaust systems for enclosed parking areas:
• Provide adequate exhaust for all localized sources of contamination.
• Maintain sealed exhaust ductwork under a negative pressure in plenum spaces.
• Exhaust to the outdoors, meeting the minimum separation distance requirements of ASHRAE Standard 62.1, Table 5.5.1.</t>
    </r>
  </si>
  <si>
    <r>
      <rPr>
        <b/>
        <sz val="8"/>
        <color indexed="8"/>
        <rFont val="Cambria"/>
        <family val="1"/>
      </rPr>
      <t>MA 2.4 Develop a Commissioning Plan</t>
    </r>
    <r>
      <rPr>
        <sz val="8"/>
        <color indexed="8"/>
        <rFont val="Cambria"/>
        <family val="1"/>
      </rPr>
      <t xml:space="preserve">
The Commissioning Plan serves as a guide for the commissioning process and informs project stakeholders about commissioning activities, responsibilities and milestones. The Commissioning Plan also identifies the systems that must be commissioned and provides specifications to integrate into the project documentation. 
Projects that include modifications to the HVAC system, building envelope and cooling towers and projects that include “innovative” systems (e.g., energy recovery ventilation, under-floor air distribution and displacement ventilation systems) can have an impact on IAQ and should be commissioned. Even minor system upgrades should include a quality control process, even if full commissioning is not performed. 
For HVAC system commissioning, refer to ASHRAE’s Guideline 0 2013, The Commissioning Process, and ASHRAE’s Guideline 1.1 2007, HVAC&amp;R Technical Requirements for the Commissioning Process.
For building envelope commissioning, refer to ASTM International’s E2813-12, Standard Practice for Building Enclosure Commissioning.
If existing systems will not be upgraded in the improvement project, but were identified in the building audit as malfunctioning or not working efficiently, plan to perform retro-commissioning to correct operational deficiencies, control sequences, setpoints and other needed calibrations. For more information, see ENERGY STAR® Building Upgrade Manual, Chapter 5.</t>
    </r>
  </si>
  <si>
    <r>
      <rPr>
        <b/>
        <sz val="8"/>
        <color indexed="8"/>
        <rFont val="Cambria"/>
        <family val="1"/>
      </rPr>
      <t>EA 3.3 Consider Ventilation Approaches That Provide Better Moisture Control</t>
    </r>
    <r>
      <rPr>
        <sz val="8"/>
        <color indexed="8"/>
        <rFont val="Cambria"/>
        <family val="1"/>
      </rPr>
      <t xml:space="preserve">
</t>
    </r>
    <r>
      <rPr>
        <u val="single"/>
        <sz val="8"/>
        <color indexed="8"/>
        <rFont val="Cambria"/>
        <family val="1"/>
      </rPr>
      <t>Dedicated Outdoor Air Systems (DOAS)</t>
    </r>
    <r>
      <rPr>
        <sz val="8"/>
        <color indexed="8"/>
        <rFont val="Cambria"/>
        <family val="1"/>
      </rPr>
      <t xml:space="preserve">:
Consider properly designed and controlled DOAS to precondition the outdoor air and address the ventilation and dehumidification loads, with separate cooling/heating units providing temperature control in the occupied zones, as described in the ASHRAE Humidity Control Design Guide for Commercial and Institutional Buildings, Chapters 10 and 18.
Note:
DOAS systems are typically designed to provide air at a low dew point temperature during humid season operation and can help control indoor humidity. DOAS may not entirely address low indoor humidity problems during cold, dry season operation.
</t>
    </r>
    <r>
      <rPr>
        <u val="single"/>
        <sz val="8"/>
        <color indexed="8"/>
        <rFont val="Cambria"/>
        <family val="1"/>
      </rPr>
      <t>Variable-Air-Volume Systems</t>
    </r>
    <r>
      <rPr>
        <sz val="8"/>
        <color indexed="8"/>
        <rFont val="Cambria"/>
        <family val="1"/>
      </rPr>
      <t>:
Consider properly designed and controlled variable-air-volume systems supplying air with a low dew point temperature (e.g., 53 to 57 degrees F) to provide better indoor humidity control.</t>
    </r>
  </si>
  <si>
    <r>
      <rPr>
        <b/>
        <sz val="8"/>
        <color indexed="8"/>
        <rFont val="Cambria"/>
        <family val="1"/>
      </rPr>
      <t>AP 7.2 Perform Radon Testing Before School Building Modifications</t>
    </r>
    <r>
      <rPr>
        <sz val="8"/>
        <color indexed="8"/>
        <rFont val="Cambria"/>
        <family val="1"/>
      </rPr>
      <t xml:space="preserve">
Perform radon testing for the school in accordance with the current applicable standard of practice; such as “Radon Measurement for Schools and Large Buildings” (American National Standards Institute [ANSI]/American Association of Radon Scientists &amp; Technologists, Inc. [AARST] MALB), and state or federal requirements. The standard includes information on which rooms of the school to test, and how and when to conduct testing. Assess the HVAC systems for proper operation prior to and while conducting the initial radon measurements (e.g., ensure that systems are operating as designed with the design minimum amounts of outdoor air ventilation).
The current applicable standard of practice, such as in ANSI/AARST MALB, lays out testing options, which are generally dependent upon the device used.
Option 1: Short-Term Test
Because radon levels vary from day-to-day and season-to-season, a short-term test is less likely than a long-term test to provide an average radon level for a school year. A short term test is the quickest way to test for radon, requiring a period between 2 and 90 days, depending on the device. Short-term testing should be conducted as described in the most current standard of practice.
Option 2: Long-Term Test
A long-term test remains in place for more than 90 days, and preferably during the entire school year to give an accurate representation of radon levels at all times of the school year.
Notes:
(1) Identifying elevated radon levels in a school prior to other building upgrades or renovations will allow radon mitigation systems to be considered and installed as part of the overall building modifications. 
(2) If a school has previously been tested for radon using appropriate testing protocols as required by the state where the measurements were conducted, or in absence of state requirements, in accordance with the applicable ANSI-approved standard and with no building modifications since the testing, the results may be used for the purposes of this assessment.
(3) ANSI/AARST MALB provides a table of steps to take during a radon-testing program, along with detailed descriptions and guidance. 
(4) Spaces served by demand-controlled ventilation systems may require special attention during radon testing, as these systems allow ventilation rates to vary with occupancy. For radon testing in these spaces, assume a minimum outdoor air ventilation rate based on the minimum expected occupancy.</t>
    </r>
  </si>
  <si>
    <r>
      <rPr>
        <b/>
        <sz val="8"/>
        <color indexed="8"/>
        <rFont val="Cambria"/>
        <family val="1"/>
      </rPr>
      <t>MA 11.8 School IPM Plan</t>
    </r>
    <r>
      <rPr>
        <sz val="8"/>
        <color indexed="8"/>
        <rFont val="Cambria"/>
        <family val="1"/>
      </rPr>
      <t xml:space="preserve">
Ensure that the school has an IPM plan. Refer to EPA’s Integrated Pest Management in Schools brochure and website for more information. The IPM checklist provided in EPA’s IAQ Tools for Schools Action Kit also can be used as an example. Preventive IPM measures are easy to implement and often improve the overall maintenance of the school. These measures can include the following:
• Maintaining good sanitation practices
• Installing high-density door sweeps
• Restricting areas in which food is eaten
• Moving dumpsters and food disposal containers away from the school, and maintaining the containers in good condition
• Pressure-cleaning food service areas
• Sealing cracks and crevices
• Cleaning gutters and directing water flow away from building to prevent saturation
A successful IPM program takes advantage of all pest management strategies, including prevention, inspection, communication, biopesticide use, and judicious and careful use of pesticides when necessary.
Follow IPM guidelines for roach control and consider using baits over broadcast applications when possible, to reduce possible pesticide exposure.</t>
    </r>
  </si>
  <si>
    <r>
      <rPr>
        <b/>
        <sz val="8"/>
        <color indexed="8"/>
        <rFont val="Cambria"/>
        <family val="1"/>
      </rPr>
      <t>MA 15.1 Ensure Adequate Ventilation and Exhaust in Spaces With Unvented Combustion Equipment (Other Than</t>
    </r>
    <r>
      <rPr>
        <sz val="8"/>
        <color indexed="8"/>
        <rFont val="Cambria"/>
        <family val="1"/>
      </rPr>
      <t xml:space="preserve"> </t>
    </r>
    <r>
      <rPr>
        <b/>
        <sz val="8"/>
        <color indexed="8"/>
        <rFont val="Cambria"/>
        <family val="1"/>
      </rPr>
      <t>Heaters)</t>
    </r>
    <r>
      <rPr>
        <sz val="8"/>
        <color indexed="8"/>
        <rFont val="Cambria"/>
        <family val="1"/>
      </rPr>
      <t xml:space="preserve">
Ensure that ASHRAE Standard 62.1 requirements for outdoor air ventilation and exhaust are met for each specific room where unvented combustion equipment is used. The following unvented equipment is typically found in schools, and each has specific ventilation and exhaust requirements, per ASHRAE Standard 62.1.
• Food preparation devices, such as ovens and ranges that are operated to prepare food for onsite consumption or to train students in the culinary arts
• Unvented combustion devices used in laboratories and classrooms for educational and vocational purposes (e.g., gas burners, Bunsen burners, propane torches)
• Unvented combustion equipment used in schools for custodial and maintenance purposes (e.g., natural gas- or propane-powered floor maintenance equipment, forklifts, and tractors)
Ensure rooms where carbon monoxide is likely to be generated (e.g., kitchens, science laboratories, vocational classrooms) are operated at a negative pressure relative to surrounding areas. Ensure that negative pressures in kitchens induced by exhaust fans do not exceed NFPA 96 Section 8.3.1 guidelines resulting from a lack of make-up air.</t>
    </r>
  </si>
  <si>
    <r>
      <rPr>
        <b/>
        <sz val="8"/>
        <color indexed="8"/>
        <rFont val="Cambria"/>
        <family val="1"/>
      </rPr>
      <t>AP 20.1 Identify Localized Contaminant Sources That Require Exhaust Ventilation</t>
    </r>
    <r>
      <rPr>
        <sz val="8"/>
        <color indexed="8"/>
        <rFont val="Cambria"/>
        <family val="1"/>
      </rPr>
      <t xml:space="preserve">
Identify rooms or areas with localized contaminant sources, including the following:
• Kitchens
• Restrooms
• Locker rooms
• Vocational programs (e.g., welding, auto body, painting, printing, cosmetology)
• Soiled laundry storage rooms
• Art rooms and art storage areas
• Copy and printing rooms
• Areas where chemicals might be stored or used (e.g., janitor’s closets)
• Spaces where contaminants are generated as part of processes, such as cooking and conducting scientific experiments
• Areas with high humidity (e.g., showers, bathtubs, cooking ranges, and commercial dishwashers)
• Attached parking garages
</t>
    </r>
  </si>
  <si>
    <r>
      <rPr>
        <b/>
        <sz val="8"/>
        <color indexed="8"/>
        <rFont val="Cambria"/>
        <family val="1"/>
      </rPr>
      <t>MA 20.2 Reduce Causes of Complaints Related to Inadequate Exhaust</t>
    </r>
    <r>
      <rPr>
        <sz val="8"/>
        <color indexed="8"/>
        <rFont val="Cambria"/>
        <family val="1"/>
      </rPr>
      <t xml:space="preserve">
If there are occupant complaints related to inadequate exhaust (e.g., odors, moisture), ensure that the following are operating properly:
• Mechanical equipment, ducts and combustion flues are in good condition. Ducts are not subject to corrosion, blockage or excessive leakage.
• There is no back draft from combustion flues under worst-case conditions.
• Exhaust fans are drawing air and the air is coming out of exhaust vents on the roof at the intended airflow rates.
• Exhaust draws contaminants away from, rather than toward, occupants.
• Exhausted room is under negative pressure relative to the surrounding spaces.
• Exhaust system is turned on, outdoor air grilles and air dampers are operating properly, and adequate make-up air is provided.
• Outdoor air dilutes contaminants from all sources. The ventilation system should provide sufficient outdoor air to all occupied spaces during all operating modes. See Priority Issue 19.0 Outdoor Air Ventilation.
• Airflow patterns provide proper air mixing.
• The exhaust system is not subject to excessive vibration.
</t>
    </r>
  </si>
  <si>
    <t>Heating, Ventilation and Air Conditioning Systems</t>
  </si>
  <si>
    <r>
      <rPr>
        <b/>
        <sz val="8"/>
        <color indexed="8"/>
        <rFont val="Cambria"/>
        <family val="1"/>
      </rPr>
      <t>AP 19.1 Determine Compliance With ASHRAE Standard 62.1 Ventilation Requirements</t>
    </r>
    <r>
      <rPr>
        <sz val="8"/>
        <color indexed="8"/>
        <rFont val="Cambria"/>
        <family val="1"/>
      </rPr>
      <t xml:space="preserve">
Based on existing design documents and balancing reports, or building audit results, determine whether the school complies with the ventilation requirements of ASHRAE Standard 62.1. This will require measuring airflows onsite.
Note:
Some existing ventilation systems may not be capable of meeting the minimum outdoor air ventilation requirements of ASHRAE Standard 62.1 because of capacity limitations, whereas other existing ventilation systems may have sufficient capacity to meet or exceed the standard.
ASHRAE Standard 62.1, Table 6.2.2.1 provides minimum breathing zone ventilation requirements for various space types. The Ventilation Rate Procedure requires that zone and system ventilation rates be calculated based on these minimum rates. Each ventilation zone and each system must meet the ASHRAE requirements for the building to be in compliance.
Determine whether the ventilation system satisfies the requirements of ASHRAE Standard 62.1, Section 5 for Systems and Equipment.</t>
    </r>
  </si>
  <si>
    <r>
      <rPr>
        <b/>
        <sz val="8"/>
        <color indexed="8"/>
        <rFont val="Cambria"/>
        <family val="1"/>
      </rPr>
      <t>MA 6.1 Replace PCB-Containing Light Ballasts</t>
    </r>
    <r>
      <rPr>
        <sz val="8"/>
        <color indexed="8"/>
        <rFont val="Cambria"/>
        <family val="1"/>
      </rPr>
      <t xml:space="preserve">
Whether PCBs are confirmed or assumed to be present, new lighting fixtures can be used to replace the existing fixtures. PCB-containing light ballasts that are leaking must be replaced and properly disposed of pursuant to EPA regulations. Any oil and stains leaked from PCB-containing ballasts must also be properly cleaned up or disposed of in accordance with the PCB decontamination or disposal regulations. EPA recommends that non-leaking PCB-containing light ballasts also be replaced because of their increased likelihood to fail and leak and because of the increased energy efficiency of new ballasts. </t>
    </r>
  </si>
  <si>
    <r>
      <rPr>
        <b/>
        <sz val="8"/>
        <color indexed="8"/>
        <rFont val="Cambria"/>
        <family val="1"/>
      </rPr>
      <t>AP 6.2 Assess Caulk That Will Be Disturbed</t>
    </r>
    <r>
      <rPr>
        <sz val="8"/>
        <color indexed="8"/>
        <rFont val="Cambria"/>
        <family val="1"/>
      </rPr>
      <t xml:space="preserve">
Assess whether caulk will be disturbed during upgrade activities. Many school buildings built or renovated between 1950 and 1978 have been found to contain PCBs in caulk. Typical locations include around windows, door frames, masonry columns and other masonry materials.
Note:
PCBs were not added to caulk after 1978; however, caulk containing PCBs manufactured before 1978 could have been used in buildings after that time.</t>
    </r>
  </si>
  <si>
    <r>
      <rPr>
        <b/>
        <sz val="8"/>
        <color indexed="8"/>
        <rFont val="Cambria"/>
        <family val="1"/>
      </rPr>
      <t>MA 6.3 Address Caulk Potentially Containing PCBs When It Will Be Disturbed During Building Upgrades</t>
    </r>
    <r>
      <rPr>
        <sz val="8"/>
        <color indexed="8"/>
        <rFont val="Cambria"/>
        <family val="1"/>
      </rPr>
      <t xml:space="preserve">
If PCBs are potentially present in caulk and the caulk will be disturbed during the building renovations (e.g., window or door replacement, improved weatherization sealing), take steps to minimize exposure. Steps to reduce exposure should follow EPA’s Current Best Practices for PCBs in Caulk. Schools should also consult the EPA Fact Sheets for Schools and Teachers About PCB-Contaminated Caulk. 
Disposal of caulk or other building products contaminated by PCB-bearing caulk must follow regulatory requirements for PCB waste, as described in 40 CFR Part 761 Subpart D. Document and store copies of all test results. Include documentation of all sampling locations and disposal measures, including disposal companies used and final destination of waste materials. 
EPA Regional PCB Coordinators are a resource for all PCB issues.</t>
    </r>
  </si>
  <si>
    <r>
      <rPr>
        <b/>
        <sz val="8"/>
        <color indexed="8"/>
        <rFont val="Cambria"/>
        <family val="1"/>
      </rPr>
      <t>EA 6.1 Conduct an Assessment for PCBs in Indoor Air and Mitigate as Appropriate</t>
    </r>
    <r>
      <rPr>
        <sz val="8"/>
        <color indexed="8"/>
        <rFont val="Cambria"/>
        <family val="1"/>
      </rPr>
      <t xml:space="preserve">
If there are additional concerns about PCBs, consider conducting an IAQ assessment for PCBs following EPA’s Compendium Method TO-4A (high air volume) or Compendium Method TO-10A (low air volume). If the air quality test indicates concentrations above EPA’s Public Health Levels for PCBs in Indoor School Air, identify potential sources of PCBs and mitigation options. Examples of key mitigation options include ballast and caulk removal, proper ventilation, and proper cleaning.  
Disposal of caulk or other building products contaminated by PCB-bearing caulk must follow regulatory requirements for PCB waste, as described in 40 CFR Part 761 Subpart D. 
Document and store copies of all test results. Include documentation of all sampling locations and disposal measures, including disposal companies used and final destination of waste materials.</t>
    </r>
  </si>
  <si>
    <r>
      <rPr>
        <b/>
        <sz val="8"/>
        <color indexed="8"/>
        <rFont val="Cambria"/>
        <family val="1"/>
      </rPr>
      <t>MA 6.2 Properly Dispose of PCB-Containing Light Ballasts</t>
    </r>
    <r>
      <rPr>
        <sz val="8"/>
        <color indexed="8"/>
        <rFont val="Cambria"/>
        <family val="1"/>
      </rPr>
      <t xml:space="preserve">
When removing PCB-containing light ballasts, specific notification, packing, reporting, storage, transportation and disposal requirements apply. The EPA PCB Containing Fluorescent Light Ballasts (FLBs) in School Buildings Web page provides details on managing and disposing of both leaking and nonleaking ballasts, including detailed federal requirements in 40 CFR Part 761 Subpart D that must be adhered to (disposal, use of containers, proper storage, etc). Ensure that waste management also meets local and state requirements. 
Note:
Fluorescent light bulbs contain small amounts of mercury. Ensure that the bulbs are handled properly to avoid breakage and release of contaminants. More information on fluorescent bulb disposal requirements may be obtained from your state solid and hazardous waste agencies. See also MA 21.4 Prevent Mercury Exposure.</t>
    </r>
  </si>
  <si>
    <t>Assessed whether caulk will be disturbed during building upgrade activities.</t>
  </si>
  <si>
    <t>Replaced PCB-containing fluorescent light ballasts that are leaking with new lighting fixtures. Any oil or stains leaked from PCB-containing ballasts were properly cleaned up or disposed of. Considered replacement of all PCB-containing light ballasts with new lighting fixtures.</t>
  </si>
  <si>
    <t xml:space="preserve">Properly disposed of PCB-containing light ballasts and fluorescent bulbs containing mercury. Adhered to requirements of 40 CFR Part 761 Subpart D to ensure that any PCB-containing waste was handled properly. </t>
  </si>
  <si>
    <t>If PCBs were potentially present in caulk that was disturbed during building renovations, took steps to minimize exposure following EPA’s Current Best Practices for PCBs in Caulk. Adhered to requirements of 40 CFR Part 761 Subpart D to ensure that any PCB-containing waste was handled properly. Documented and stored copies of all test results and all disposal measures.</t>
  </si>
  <si>
    <t>If there are additional concerns about PCBs, conducted an assessment for PCBs in indoor air following EPA’s Compendium Method TO-4A (high air volume) or Compendium Method TO-10A (low air volume). If air quality tests indicated concentrations above EPA’s Public Health Levels for PCBs in Indoor School Air, identified potential sources of PCBs and mitigation options. Adhered to requirements of 40 CFR Part 761 Subpart D to ensure that any PCB-containing waste was handled properly. Documented and stored copies of all test results and all disposal measures.</t>
  </si>
  <si>
    <r>
      <rPr>
        <b/>
        <sz val="8"/>
        <color indexed="8"/>
        <rFont val="Cambria"/>
        <family val="1"/>
      </rPr>
      <t>AP 4.1 Review School’s AHERA Asbestos Management Plan</t>
    </r>
    <r>
      <rPr>
        <sz val="8"/>
        <color indexed="8"/>
        <rFont val="Cambria"/>
        <family val="1"/>
      </rPr>
      <t xml:space="preserve">
Review the school’s AHERA asbestos management plan to determine areas of the school that already have been identified as containing asbestos. A copy of the asbestos management plan can be obtained by contacting the school district’s AHERA Designated Person. The AHERA asbestos management plan is required to be housed in the school’s administrative office. If an AHERA asbestos management plan is not available, see AP 4.2.
Note: 
If a school is subject to AHERA and an asbestos management plan is not available, the school is in violation of the Toxic Substances Control Act (TSCA).</t>
    </r>
  </si>
  <si>
    <r>
      <rPr>
        <b/>
        <sz val="8"/>
        <color indexed="8"/>
        <rFont val="Cambria"/>
        <family val="1"/>
      </rPr>
      <t xml:space="preserve">AP 4.2 Inspect Building for Asbestos-Containing Material </t>
    </r>
    <r>
      <rPr>
        <sz val="8"/>
        <color indexed="8"/>
        <rFont val="Cambria"/>
        <family val="1"/>
      </rPr>
      <t xml:space="preserve">
Verify that a trained and accredited asbestos building inspector has inspected the building for asbestos-containing material (ACM) or, for new construction, verify that it was determined that no asbestos was used in the building materials. For schools built without asbestos, the Asbestos-Containing Materials in Schools Rule pursuant to AHERA (40 CFR Part 763, Subpart E) does not require inspections if the building architect, project engineer or inspector signs a statement to be included in the asbestos management plan that no asbestos was used in the construction of the school building.
Care must be taken around all building materials that may potentially contain asbestos. All school buildings have the potential to contain ACM. As required under the Asbestos-Containing Materials in Schools Rule pursuant to AHERA (40 CFR Part 763, Subpart E) be sure that any building material that may contain asbestos was tested for asbestos or was assumed to contain asbestos. This information will help inform occupants and construction crews of any ACM present before work is performed.
Persons who assess ACM must be specifically trained under the Asbestos Model Accreditation Plan, in addition to those who inspect and perform response actions. Refer to the EPA Asbestos in School Buildings Web page for a discussion of the AHERA regulatory requirements.
If ACM is present in the school building and there is not an asbestos management plan for the school, prepare an asbestos management plan to prevent or reduce asbestos hazards. 
Note: 
It is a significant violation of TSCA if an asbestos management plan was not prepared for the school building prior to occupancy.
Contact a trained and accredited asbestos professional to perform the asbestos inspection and prepare the asbestos management plan. For schools, the asbestos management plan shall satisfy the requirements under the implementing rules of AHERA, as published in 40 CFR, Part 763, Subpart E. 
Note:
Possible sources of asbestos include the following: 
• Insulation in attics and attic-like spaces (e.g., vermiculite)
• Wall insulation (e.g., vermiculite, insulation blocks)
• Hot water and steam pipes coated with asbestos material or covered with an asbestos blanket or tape
• Oil and coal furnaces and door gaskets with asbestos insulation
• Vinyl flooring (including 9"-by-9" or 12"-by-12" floor tiles, vinyl sheet flooring, and the mastics and other adhesives used to secure the flooring)
• Cement sheet, millboard and paper used as insulation around furnaces and wood- or coal-burning appliances
• Soundproofing or decorative surface materials sprayed on walls or ceilings, including popcorn ceilings
• Patching, joint compounds, and textured paints on walls and ceilings
• Roofing, shingles and siding (including cement or adhesives)
• Transite (cement and asbestos) combustion vent or transite flue
• Plaster that is old enough to potentially contain asbestos
• Heat-resistant fabrics
If unsure whether material contains asbestos, contact a qualified asbestos professional to assess the material. </t>
    </r>
  </si>
  <si>
    <t xml:space="preserve">Installed or upgraded exhaust systems for enclosed parking areas that provide adequate exhaust for all localized sources of contamination; maintain sealed exhaust ductwork in plenum spaces under a negative pressure; and exhaust to the outdoors, meeting the minimum separation distance requirements of the ASHRAE Standard 62.1, Table 5.5.1. </t>
  </si>
  <si>
    <t>Conducted an HVAC assessment to evaluate the condition of the existing HVAC system components in accordance with minimum inspection standards of ASHRAE/ACCA Standard 180, ASHRAE handbooks or other equivalent standards and guidelines. Evaluated building heating and cooling loads after planned modifications and HVAC equipment capacities for sensible and latent loads.</t>
  </si>
  <si>
    <t>Immediately corrected life-threatening safety risks.  
Corrected other safety hazards during the building upgrades.</t>
  </si>
  <si>
    <t xml:space="preserve">Identified potential construction-related contaminants and the pathways through which they could impact the IAQ of building occupants.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</si>
</sst>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409]dddd\,\ mmmm\ dd\,\ yyyy"/>
    <numFmt numFmtId="170" formatCode="[$-409]h:mm:ss\ AM/PM"/>
  </numFmts>
  <fonts count="91">
    <font>
      <sz val="11"/>
      <color theme="1"/>
      <name val="Calibri"/>
      <family val="2"/>
    </font>
    <font>
      <sz val="11"/>
      <color indexed="8"/>
      <name val="Calibri"/>
      <family val="2"/>
    </font>
    <font>
      <sz val="10"/>
      <color indexed="8"/>
      <name val="Garamond"/>
      <family val="1"/>
    </font>
    <font>
      <sz val="8"/>
      <color indexed="8"/>
      <name val="Cambria"/>
      <family val="1"/>
    </font>
    <font>
      <sz val="11"/>
      <name val="Wingdings"/>
      <family val="0"/>
    </font>
    <font>
      <sz val="10"/>
      <name val="Wingdings"/>
      <family val="0"/>
    </font>
    <font>
      <b/>
      <sz val="8"/>
      <color indexed="8"/>
      <name val="Cambria"/>
      <family val="1"/>
    </font>
    <font>
      <sz val="8"/>
      <color indexed="10"/>
      <name val="Cambria"/>
      <family val="1"/>
    </font>
    <font>
      <sz val="8"/>
      <name val="Calibri"/>
      <family val="2"/>
    </font>
    <font>
      <sz val="11"/>
      <color indexed="9"/>
      <name val="Calibri"/>
      <family val="2"/>
    </font>
    <font>
      <sz val="12"/>
      <color indexed="9"/>
      <name val="Calibri"/>
      <family val="2"/>
    </font>
    <font>
      <b/>
      <sz val="14"/>
      <color indexed="9"/>
      <name val="Calibri"/>
      <family val="2"/>
    </font>
    <font>
      <u val="single"/>
      <sz val="12"/>
      <color indexed="9"/>
      <name val="Calibri"/>
      <family val="2"/>
    </font>
    <font>
      <u val="single"/>
      <sz val="11"/>
      <color indexed="9"/>
      <name val="Calibri"/>
      <family val="2"/>
    </font>
    <font>
      <sz val="8"/>
      <name val="Cambria"/>
      <family val="1"/>
    </font>
    <font>
      <b/>
      <sz val="10"/>
      <name val="Times New Roman"/>
      <family val="1"/>
    </font>
    <font>
      <u val="single"/>
      <sz val="8"/>
      <color indexed="8"/>
      <name val="Cambria"/>
      <family val="1"/>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u val="single"/>
      <sz val="12"/>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u val="single"/>
      <sz val="12"/>
      <color indexed="39"/>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Calibri"/>
      <family val="2"/>
    </font>
    <font>
      <sz val="8"/>
      <color indexed="9"/>
      <name val="Times New Roman"/>
      <family val="1"/>
    </font>
    <font>
      <b/>
      <sz val="12"/>
      <color indexed="9"/>
      <name val="Times New Roman"/>
      <family val="1"/>
    </font>
    <font>
      <b/>
      <sz val="12"/>
      <color indexed="8"/>
      <name val="Calibri"/>
      <family val="2"/>
    </font>
    <font>
      <b/>
      <sz val="10"/>
      <color indexed="8"/>
      <name val="Times New Roman"/>
      <family val="1"/>
    </font>
    <font>
      <b/>
      <sz val="10"/>
      <name val="Calibri"/>
      <family val="2"/>
    </font>
    <font>
      <sz val="10"/>
      <name val="Calibri"/>
      <family val="2"/>
    </font>
    <font>
      <b/>
      <sz val="8"/>
      <color indexed="9"/>
      <name val="Times New Roman"/>
      <family val="1"/>
    </font>
    <font>
      <b/>
      <sz val="10"/>
      <color indexed="9"/>
      <name val="Calibri"/>
      <family val="2"/>
    </font>
    <font>
      <b/>
      <sz val="11"/>
      <name val="Calibri"/>
      <family val="2"/>
    </font>
    <font>
      <sz val="9"/>
      <name val="Calibri"/>
      <family val="2"/>
    </font>
    <font>
      <sz val="9"/>
      <color indexed="8"/>
      <name val="Calibri"/>
      <family val="2"/>
    </font>
    <font>
      <b/>
      <sz val="8"/>
      <color indexed="9"/>
      <name val="Cambria"/>
      <family val="1"/>
    </font>
    <font>
      <b/>
      <sz val="16"/>
      <color indexed="9"/>
      <name val="Calibri"/>
      <family val="2"/>
    </font>
    <font>
      <b/>
      <sz val="12"/>
      <color indexed="9"/>
      <name val="Calibri"/>
      <family val="2"/>
    </font>
    <font>
      <b/>
      <sz val="16"/>
      <name val="Calibri"/>
      <family val="2"/>
    </font>
    <font>
      <b/>
      <sz val="7"/>
      <color indexed="8"/>
      <name val="Times New Roman"/>
      <family val="1"/>
    </font>
    <font>
      <b/>
      <u val="single"/>
      <sz val="11"/>
      <color indexed="8"/>
      <name val="Calibri"/>
      <family val="0"/>
    </font>
    <font>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FFFF"/>
      <name val="Times New Roman"/>
      <family val="1"/>
    </font>
    <font>
      <b/>
      <sz val="12"/>
      <color rgb="FFFFFFFF"/>
      <name val="Times New Roman"/>
      <family val="1"/>
    </font>
    <font>
      <b/>
      <sz val="12"/>
      <color theme="1"/>
      <name val="Calibri"/>
      <family val="2"/>
    </font>
    <font>
      <b/>
      <sz val="10"/>
      <color theme="1"/>
      <name val="Times New Roman"/>
      <family val="1"/>
    </font>
    <font>
      <b/>
      <sz val="8"/>
      <color rgb="FFFFFFFF"/>
      <name val="Times New Roman"/>
      <family val="1"/>
    </font>
    <font>
      <b/>
      <sz val="10"/>
      <color theme="0"/>
      <name val="Calibri"/>
      <family val="2"/>
    </font>
    <font>
      <sz val="8"/>
      <color rgb="FF000000"/>
      <name val="Cambria"/>
      <family val="1"/>
    </font>
    <font>
      <sz val="9"/>
      <color theme="1"/>
      <name val="Calibri"/>
      <family val="2"/>
    </font>
    <font>
      <b/>
      <sz val="8"/>
      <color rgb="FFFFFFFF"/>
      <name val="Cambria"/>
      <family val="1"/>
    </font>
    <font>
      <b/>
      <sz val="12"/>
      <color theme="0"/>
      <name val="Calibri"/>
      <family val="2"/>
    </font>
    <font>
      <b/>
      <sz val="16"/>
      <color theme="0"/>
      <name val="Calibri"/>
      <family val="2"/>
    </font>
    <font>
      <sz val="8"/>
      <color theme="1"/>
      <name val="Cambria"/>
      <family val="1"/>
    </font>
    <font>
      <b/>
      <sz val="8"/>
      <color rgb="FF000000"/>
      <name val="Cambria"/>
      <family val="1"/>
    </font>
    <font>
      <b/>
      <sz val="7"/>
      <color theme="1"/>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339966"/>
        <bgColor indexed="64"/>
      </patternFill>
    </fill>
    <fill>
      <patternFill patternType="solid">
        <fgColor rgb="FF17365D"/>
        <bgColor indexed="64"/>
      </patternFill>
    </fill>
    <fill>
      <patternFill patternType="solid">
        <fgColor rgb="FFD9D9D9"/>
        <bgColor indexed="64"/>
      </patternFill>
    </fill>
    <fill>
      <patternFill patternType="solid">
        <fgColor theme="3"/>
        <bgColor indexed="64"/>
      </patternFill>
    </fill>
    <fill>
      <patternFill patternType="solid">
        <fgColor theme="6" tint="-0.24997000396251678"/>
        <bgColor indexed="64"/>
      </patternFill>
    </fill>
    <fill>
      <patternFill patternType="solid">
        <fgColor rgb="FFE36C0A"/>
        <bgColor indexed="64"/>
      </patternFill>
    </fill>
    <fill>
      <patternFill patternType="solid">
        <fgColor theme="1"/>
        <bgColor indexed="64"/>
      </patternFill>
    </fill>
    <fill>
      <patternFill patternType="solid">
        <fgColor theme="0" tint="-0.24997000396251678"/>
        <bgColor indexed="64"/>
      </patternFill>
    </fill>
    <fill>
      <patternFill patternType="solid">
        <fgColor theme="9" tint="-0.24997000396251678"/>
        <bgColor indexed="64"/>
      </patternFill>
    </fill>
    <fill>
      <patternFill patternType="solid">
        <fgColor theme="3" tint="0.7999799847602844"/>
        <bgColor indexed="64"/>
      </patternFill>
    </fill>
    <fill>
      <patternFill patternType="solid">
        <fgColor rgb="FF3333CC"/>
        <bgColor indexed="64"/>
      </patternFill>
    </fill>
    <fill>
      <patternFill patternType="solid">
        <fgColor rgb="FFE26B0A"/>
        <bgColor indexed="64"/>
      </patternFill>
    </fill>
    <fill>
      <patternFill patternType="solid">
        <fgColor rgb="FF3399FF"/>
        <bgColor indexed="64"/>
      </patternFill>
    </fill>
    <fill>
      <patternFill patternType="solid">
        <fgColor rgb="FF333399"/>
        <bgColor indexed="64"/>
      </patternFill>
    </fill>
    <fill>
      <patternFill patternType="solid">
        <fgColor rgb="FF33CCFF"/>
        <bgColor indexed="64"/>
      </patternFill>
    </fill>
    <fill>
      <patternFill patternType="solid">
        <fgColor rgb="FF00B0F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color indexed="63"/>
      </top>
      <bottom style="thin">
        <color theme="0" tint="-0.3499799966812134"/>
      </bottom>
    </border>
    <border>
      <left>
        <color indexed="63"/>
      </left>
      <right>
        <color indexed="63"/>
      </right>
      <top style="medium"/>
      <bottom style="medium"/>
    </border>
    <border>
      <left style="medium"/>
      <right style="medium"/>
      <top>
        <color indexed="63"/>
      </top>
      <bottom style="medium"/>
    </border>
    <border>
      <left style="medium"/>
      <right>
        <color indexed="63"/>
      </right>
      <top style="medium"/>
      <bottom style="mediu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medium">
        <color rgb="FFFFFFFF"/>
      </right>
      <top>
        <color indexed="63"/>
      </top>
      <bottom>
        <color indexed="63"/>
      </bottom>
    </border>
    <border>
      <left>
        <color indexed="63"/>
      </left>
      <right style="thin">
        <color theme="0" tint="-0.3499799966812134"/>
      </right>
      <top style="thin">
        <color theme="0" tint="-0.3499799966812134"/>
      </top>
      <bottom>
        <color indexed="63"/>
      </bottom>
    </border>
    <border>
      <left>
        <color indexed="63"/>
      </left>
      <right style="medium"/>
      <top style="medium"/>
      <bottom style="medium"/>
    </border>
    <border>
      <left>
        <color indexed="63"/>
      </left>
      <right style="medium">
        <color rgb="FFFFFFFF"/>
      </right>
      <top style="medium"/>
      <bottom style="medium"/>
    </border>
    <border>
      <left style="medium">
        <color rgb="FFFFFFFF"/>
      </left>
      <right>
        <color indexed="63"/>
      </right>
      <top style="medium"/>
      <bottom style="mediu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72" fillId="0" borderId="0">
      <alignment/>
      <protection/>
    </xf>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79">
    <xf numFmtId="0" fontId="0" fillId="0" borderId="0" xfId="0" applyFont="1" applyAlignment="1">
      <alignment/>
    </xf>
    <xf numFmtId="0" fontId="0" fillId="0" borderId="10" xfId="0" applyFont="1" applyFill="1" applyBorder="1" applyAlignment="1">
      <alignment horizontal="center" vertical="center"/>
    </xf>
    <xf numFmtId="0" fontId="0" fillId="0" borderId="10" xfId="0" applyBorder="1" applyAlignment="1">
      <alignment horizontal="center"/>
    </xf>
    <xf numFmtId="0" fontId="0" fillId="33" borderId="0" xfId="0" applyFill="1" applyAlignment="1">
      <alignment horizontal="center"/>
    </xf>
    <xf numFmtId="0" fontId="0" fillId="0" borderId="10" xfId="0" applyFill="1" applyBorder="1" applyAlignment="1">
      <alignment horizontal="center" vertical="center" wrapText="1"/>
    </xf>
    <xf numFmtId="0" fontId="0" fillId="0" borderId="10" xfId="0" applyFill="1" applyBorder="1" applyAlignment="1">
      <alignment horizontal="center"/>
    </xf>
    <xf numFmtId="0" fontId="0" fillId="34" borderId="0" xfId="0" applyFill="1" applyAlignment="1">
      <alignment/>
    </xf>
    <xf numFmtId="0" fontId="0" fillId="34" borderId="0" xfId="0" applyFont="1" applyFill="1" applyAlignment="1">
      <alignment horizontal="center" vertical="center"/>
    </xf>
    <xf numFmtId="0" fontId="0" fillId="35" borderId="0" xfId="0" applyFill="1" applyAlignment="1">
      <alignment/>
    </xf>
    <xf numFmtId="0" fontId="56" fillId="35" borderId="0" xfId="0" applyFont="1" applyFill="1" applyAlignment="1">
      <alignment horizontal="left" vertical="top"/>
    </xf>
    <xf numFmtId="0" fontId="37" fillId="34" borderId="0" xfId="0" applyFont="1" applyFill="1" applyAlignment="1">
      <alignment/>
    </xf>
    <xf numFmtId="0" fontId="37" fillId="34" borderId="0" xfId="0" applyFont="1" applyFill="1" applyBorder="1" applyAlignment="1">
      <alignment/>
    </xf>
    <xf numFmtId="0" fontId="0" fillId="34" borderId="0" xfId="0" applyFill="1" applyAlignment="1" applyProtection="1">
      <alignment/>
      <protection/>
    </xf>
    <xf numFmtId="0" fontId="4" fillId="34" borderId="11" xfId="0" applyFont="1" applyFill="1" applyBorder="1" applyAlignment="1">
      <alignment horizontal="center" vertical="center"/>
    </xf>
    <xf numFmtId="0" fontId="77" fillId="36" borderId="0" xfId="0" applyFont="1" applyFill="1" applyBorder="1" applyAlignment="1">
      <alignment vertical="center" wrapText="1"/>
    </xf>
    <xf numFmtId="0" fontId="78" fillId="36" borderId="0" xfId="0" applyFont="1" applyFill="1" applyBorder="1" applyAlignment="1">
      <alignment horizontal="right" vertical="center"/>
    </xf>
    <xf numFmtId="0" fontId="78" fillId="36" borderId="0" xfId="0" applyFont="1" applyFill="1" applyBorder="1" applyAlignment="1">
      <alignment vertical="center" wrapText="1"/>
    </xf>
    <xf numFmtId="0" fontId="79" fillId="34" borderId="0" xfId="0" applyFont="1" applyFill="1" applyAlignment="1">
      <alignment/>
    </xf>
    <xf numFmtId="0" fontId="56" fillId="34" borderId="12" xfId="0" applyFont="1" applyFill="1" applyBorder="1" applyAlignment="1" applyProtection="1">
      <alignment horizontal="center" vertical="center"/>
      <protection locked="0"/>
    </xf>
    <xf numFmtId="0" fontId="0" fillId="10" borderId="13" xfId="0" applyFill="1" applyBorder="1" applyAlignment="1">
      <alignment horizontal="center" vertical="center" wrapText="1"/>
    </xf>
    <xf numFmtId="0" fontId="0" fillId="10" borderId="10" xfId="0" applyFill="1" applyBorder="1" applyAlignment="1">
      <alignment horizontal="center" vertical="center" wrapText="1"/>
    </xf>
    <xf numFmtId="0" fontId="80" fillId="37" borderId="14" xfId="0" applyFont="1" applyFill="1" applyBorder="1" applyAlignment="1">
      <alignment vertical="center"/>
    </xf>
    <xf numFmtId="0" fontId="80" fillId="37" borderId="15" xfId="0" applyFont="1" applyFill="1" applyBorder="1" applyAlignment="1">
      <alignment vertical="center"/>
    </xf>
    <xf numFmtId="0" fontId="56" fillId="38" borderId="0" xfId="0" applyFont="1" applyFill="1" applyAlignment="1">
      <alignment textRotation="90" wrapText="1"/>
    </xf>
    <xf numFmtId="0" fontId="80" fillId="37" borderId="0" xfId="0" applyFont="1" applyFill="1" applyBorder="1" applyAlignment="1">
      <alignment vertical="center"/>
    </xf>
    <xf numFmtId="0" fontId="80" fillId="33" borderId="0" xfId="0" applyFont="1" applyFill="1" applyBorder="1" applyAlignment="1">
      <alignment vertical="center"/>
    </xf>
    <xf numFmtId="0" fontId="0" fillId="33" borderId="0" xfId="0" applyFill="1" applyAlignment="1">
      <alignment/>
    </xf>
    <xf numFmtId="0" fontId="75" fillId="33" borderId="0" xfId="0" applyFont="1" applyFill="1" applyAlignment="1">
      <alignment/>
    </xf>
    <xf numFmtId="0" fontId="0" fillId="33" borderId="0" xfId="0" applyFill="1" applyAlignment="1">
      <alignment horizontal="right"/>
    </xf>
    <xf numFmtId="0" fontId="78" fillId="36" borderId="0" xfId="0" applyFont="1" applyFill="1" applyBorder="1" applyAlignment="1">
      <alignment vertical="center" wrapText="1"/>
    </xf>
    <xf numFmtId="0" fontId="42" fillId="34" borderId="16" xfId="0" applyFont="1" applyFill="1" applyBorder="1" applyAlignment="1">
      <alignment/>
    </xf>
    <xf numFmtId="0" fontId="42" fillId="34" borderId="17" xfId="0" applyFont="1" applyFill="1" applyBorder="1" applyAlignment="1">
      <alignment/>
    </xf>
    <xf numFmtId="0" fontId="42" fillId="34" borderId="18" xfId="0" applyFont="1" applyFill="1" applyBorder="1" applyAlignment="1">
      <alignment/>
    </xf>
    <xf numFmtId="0" fontId="5" fillId="34" borderId="19" xfId="0" applyFont="1" applyFill="1" applyBorder="1" applyAlignment="1">
      <alignment horizontal="center" vertical="center"/>
    </xf>
    <xf numFmtId="0" fontId="5" fillId="34" borderId="11" xfId="0" applyFont="1" applyFill="1" applyBorder="1" applyAlignment="1">
      <alignment horizontal="center" vertical="center"/>
    </xf>
    <xf numFmtId="0" fontId="43" fillId="34" borderId="0" xfId="0" applyFont="1" applyFill="1" applyAlignment="1">
      <alignment/>
    </xf>
    <xf numFmtId="0" fontId="37" fillId="39" borderId="0" xfId="0" applyFont="1" applyFill="1" applyAlignment="1">
      <alignment/>
    </xf>
    <xf numFmtId="0" fontId="37" fillId="34" borderId="0" xfId="0" applyFont="1" applyFill="1" applyAlignment="1">
      <alignment vertical="top"/>
    </xf>
    <xf numFmtId="0" fontId="37" fillId="34" borderId="0" xfId="0" applyFont="1" applyFill="1" applyBorder="1" applyAlignment="1">
      <alignment vertical="top"/>
    </xf>
    <xf numFmtId="0" fontId="78" fillId="36" borderId="0" xfId="0" applyFont="1" applyFill="1" applyBorder="1" applyAlignment="1">
      <alignment vertical="top" wrapText="1"/>
    </xf>
    <xf numFmtId="0" fontId="80" fillId="37" borderId="15" xfId="0" applyFont="1" applyFill="1" applyBorder="1" applyAlignment="1">
      <alignment vertical="top"/>
    </xf>
    <xf numFmtId="0" fontId="80" fillId="33" borderId="20" xfId="0" applyFont="1" applyFill="1" applyBorder="1" applyAlignment="1">
      <alignment vertical="top"/>
    </xf>
    <xf numFmtId="0" fontId="0" fillId="33" borderId="0" xfId="0" applyFill="1" applyAlignment="1">
      <alignment vertical="top"/>
    </xf>
    <xf numFmtId="0" fontId="81" fillId="40" borderId="21" xfId="0" applyFont="1" applyFill="1" applyBorder="1" applyAlignment="1">
      <alignment vertical="center" wrapText="1"/>
    </xf>
    <xf numFmtId="0" fontId="0" fillId="34" borderId="0" xfId="0" applyFill="1" applyAlignment="1">
      <alignment/>
    </xf>
    <xf numFmtId="0" fontId="0" fillId="35" borderId="0" xfId="0" applyFill="1" applyAlignment="1">
      <alignment/>
    </xf>
    <xf numFmtId="0" fontId="37" fillId="34" borderId="0" xfId="0" applyFont="1" applyFill="1" applyAlignment="1">
      <alignment/>
    </xf>
    <xf numFmtId="0" fontId="37" fillId="34" borderId="0" xfId="0" applyFont="1" applyFill="1" applyBorder="1" applyAlignment="1">
      <alignment/>
    </xf>
    <xf numFmtId="0" fontId="79" fillId="34" borderId="0" xfId="0" applyFont="1" applyFill="1" applyAlignment="1">
      <alignment/>
    </xf>
    <xf numFmtId="0" fontId="0" fillId="10" borderId="10" xfId="0" applyFill="1" applyBorder="1" applyAlignment="1">
      <alignment horizontal="center" vertical="center" wrapText="1"/>
    </xf>
    <xf numFmtId="0" fontId="80" fillId="33" borderId="22" xfId="0" applyFont="1" applyFill="1" applyBorder="1" applyAlignment="1">
      <alignment vertical="center"/>
    </xf>
    <xf numFmtId="0" fontId="80" fillId="37" borderId="14" xfId="0" applyFont="1" applyFill="1" applyBorder="1" applyAlignment="1">
      <alignment vertical="center"/>
    </xf>
    <xf numFmtId="0" fontId="80" fillId="37" borderId="15" xfId="0" applyFont="1" applyFill="1" applyBorder="1" applyAlignment="1">
      <alignment vertical="center"/>
    </xf>
    <xf numFmtId="0" fontId="80" fillId="33" borderId="20" xfId="0" applyFont="1" applyFill="1" applyBorder="1" applyAlignment="1">
      <alignment horizontal="left" vertical="center"/>
    </xf>
    <xf numFmtId="0" fontId="5" fillId="34" borderId="23" xfId="0" applyFont="1" applyFill="1" applyBorder="1" applyAlignment="1">
      <alignment horizontal="center" vertical="center"/>
    </xf>
    <xf numFmtId="0" fontId="82" fillId="41" borderId="24" xfId="0" applyFont="1" applyFill="1" applyBorder="1" applyAlignment="1">
      <alignment vertical="center"/>
    </xf>
    <xf numFmtId="0" fontId="82" fillId="41" borderId="25" xfId="0" applyFont="1" applyFill="1" applyBorder="1" applyAlignment="1">
      <alignment vertical="center" wrapText="1"/>
    </xf>
    <xf numFmtId="0" fontId="43" fillId="34" borderId="0" xfId="0" applyFont="1" applyFill="1" applyBorder="1" applyAlignment="1">
      <alignment horizontal="right"/>
    </xf>
    <xf numFmtId="0" fontId="43" fillId="34" borderId="0" xfId="0" applyFont="1" applyFill="1" applyBorder="1" applyAlignment="1">
      <alignment horizontal="center"/>
    </xf>
    <xf numFmtId="0" fontId="42" fillId="42" borderId="24" xfId="0" applyFont="1" applyFill="1" applyBorder="1" applyAlignment="1">
      <alignment vertical="center"/>
    </xf>
    <xf numFmtId="0" fontId="42" fillId="42" borderId="25" xfId="0" applyFont="1" applyFill="1" applyBorder="1" applyAlignment="1">
      <alignment vertical="center" wrapText="1"/>
    </xf>
    <xf numFmtId="0" fontId="42" fillId="42" borderId="25" xfId="0" applyFont="1" applyFill="1" applyBorder="1" applyAlignment="1">
      <alignment horizontal="right" vertical="center"/>
    </xf>
    <xf numFmtId="0" fontId="42" fillId="42" borderId="25" xfId="0" applyFont="1" applyFill="1" applyBorder="1" applyAlignment="1">
      <alignment horizontal="center" vertical="center"/>
    </xf>
    <xf numFmtId="0" fontId="42" fillId="42" borderId="25" xfId="0" applyFont="1" applyFill="1" applyBorder="1" applyAlignment="1">
      <alignment horizontal="right" vertical="center" wrapText="1"/>
    </xf>
    <xf numFmtId="0" fontId="46" fillId="34" borderId="10" xfId="0" applyFont="1" applyFill="1" applyBorder="1" applyAlignment="1">
      <alignment horizontal="center"/>
    </xf>
    <xf numFmtId="0" fontId="83" fillId="0" borderId="0" xfId="0" applyFont="1" applyBorder="1" applyAlignment="1">
      <alignment vertical="top" wrapText="1"/>
    </xf>
    <xf numFmtId="0" fontId="4" fillId="34"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xf>
    <xf numFmtId="0" fontId="43" fillId="34" borderId="26" xfId="0" applyFont="1" applyFill="1" applyBorder="1" applyAlignment="1">
      <alignment horizontal="right"/>
    </xf>
    <xf numFmtId="0" fontId="43" fillId="34" borderId="27" xfId="0" applyFont="1" applyFill="1" applyBorder="1" applyAlignment="1">
      <alignment/>
    </xf>
    <xf numFmtId="0" fontId="81" fillId="43" borderId="21" xfId="0" applyFont="1" applyFill="1" applyBorder="1" applyAlignment="1">
      <alignment vertical="center" wrapText="1"/>
    </xf>
    <xf numFmtId="0" fontId="81" fillId="43" borderId="14" xfId="0" applyFont="1" applyFill="1" applyBorder="1" applyAlignment="1">
      <alignment horizontal="left" vertical="center" wrapText="1"/>
    </xf>
    <xf numFmtId="0" fontId="81" fillId="40" borderId="14" xfId="0" applyFont="1" applyFill="1" applyBorder="1" applyAlignment="1">
      <alignment horizontal="left" vertical="center" wrapText="1"/>
    </xf>
    <xf numFmtId="0" fontId="47" fillId="34" borderId="0" xfId="0" applyFont="1" applyFill="1" applyBorder="1" applyAlignment="1">
      <alignment horizontal="left"/>
    </xf>
    <xf numFmtId="0" fontId="42" fillId="34" borderId="0" xfId="0" applyFont="1" applyFill="1" applyBorder="1" applyAlignment="1">
      <alignment/>
    </xf>
    <xf numFmtId="0" fontId="47" fillId="34" borderId="0" xfId="0" applyFont="1" applyFill="1" applyBorder="1" applyAlignment="1">
      <alignment horizontal="left" vertical="top" wrapText="1"/>
    </xf>
    <xf numFmtId="0" fontId="0" fillId="34" borderId="13" xfId="0" applyFill="1" applyBorder="1" applyAlignment="1">
      <alignment horizontal="center" vertical="center" wrapText="1"/>
    </xf>
    <xf numFmtId="0" fontId="80" fillId="37" borderId="15" xfId="67" applyFont="1" applyFill="1" applyBorder="1" applyAlignment="1">
      <alignment vertical="top"/>
      <protection/>
    </xf>
    <xf numFmtId="0" fontId="80" fillId="33" borderId="20" xfId="67" applyFont="1" applyFill="1" applyBorder="1" applyAlignment="1">
      <alignment vertical="top"/>
      <protection/>
    </xf>
    <xf numFmtId="0" fontId="0" fillId="9" borderId="10" xfId="0" applyFill="1" applyBorder="1" applyAlignment="1">
      <alignment horizontal="center" vertical="center" wrapText="1"/>
    </xf>
    <xf numFmtId="0" fontId="43" fillId="34" borderId="27" xfId="0" applyFont="1" applyFill="1" applyBorder="1" applyAlignment="1">
      <alignment horizontal="right"/>
    </xf>
    <xf numFmtId="0" fontId="43" fillId="34" borderId="26" xfId="0" applyFont="1" applyFill="1" applyBorder="1" applyAlignment="1">
      <alignment horizontal="right"/>
    </xf>
    <xf numFmtId="0" fontId="46" fillId="34" borderId="28" xfId="0" applyFont="1" applyFill="1" applyBorder="1" applyAlignment="1">
      <alignment horizontal="center"/>
    </xf>
    <xf numFmtId="0" fontId="43" fillId="34" borderId="26" xfId="0" applyFont="1" applyFill="1" applyBorder="1" applyAlignment="1">
      <alignment/>
    </xf>
    <xf numFmtId="0" fontId="84" fillId="34" borderId="12" xfId="0" applyFont="1" applyFill="1" applyBorder="1" applyAlignment="1">
      <alignment horizontal="left" vertical="center"/>
    </xf>
    <xf numFmtId="0" fontId="82" fillId="41" borderId="25" xfId="0" applyFont="1" applyFill="1" applyBorder="1" applyAlignment="1">
      <alignment horizontal="right" vertical="center"/>
    </xf>
    <xf numFmtId="0" fontId="82" fillId="41" borderId="25" xfId="0" applyFont="1" applyFill="1" applyBorder="1" applyAlignment="1">
      <alignment horizontal="center" vertical="center"/>
    </xf>
    <xf numFmtId="0" fontId="43" fillId="44" borderId="13" xfId="67" applyFont="1" applyFill="1" applyBorder="1" applyAlignment="1">
      <alignment horizontal="center" vertical="center" wrapText="1"/>
      <protection/>
    </xf>
    <xf numFmtId="0" fontId="43" fillId="3" borderId="13" xfId="67" applyFont="1" applyFill="1" applyBorder="1" applyAlignment="1">
      <alignment horizontal="center" vertical="center" wrapText="1"/>
      <protection/>
    </xf>
    <xf numFmtId="0" fontId="43" fillId="4" borderId="10" xfId="67" applyFont="1" applyFill="1" applyBorder="1" applyAlignment="1">
      <alignment horizontal="center" vertical="center" wrapText="1"/>
      <protection/>
    </xf>
    <xf numFmtId="0" fontId="43" fillId="4" borderId="10" xfId="67" applyFont="1" applyFill="1" applyBorder="1" applyAlignment="1">
      <alignment horizontal="center" vertical="top" wrapText="1"/>
      <protection/>
    </xf>
    <xf numFmtId="0" fontId="43" fillId="5" borderId="10" xfId="67" applyFont="1" applyFill="1" applyBorder="1" applyAlignment="1">
      <alignment horizontal="center" vertical="center" wrapText="1"/>
      <protection/>
    </xf>
    <xf numFmtId="0" fontId="43" fillId="6" borderId="10" xfId="67" applyFont="1" applyFill="1" applyBorder="1" applyAlignment="1">
      <alignment horizontal="center" vertical="center" wrapText="1"/>
      <protection/>
    </xf>
    <xf numFmtId="0" fontId="43" fillId="7" borderId="10" xfId="67" applyFont="1" applyFill="1" applyBorder="1" applyAlignment="1">
      <alignment horizontal="center" vertical="center" wrapText="1"/>
      <protection/>
    </xf>
    <xf numFmtId="0" fontId="0" fillId="35" borderId="0" xfId="0" applyFill="1" applyAlignment="1" applyProtection="1">
      <alignment/>
      <protection locked="0"/>
    </xf>
    <xf numFmtId="0" fontId="81" fillId="34" borderId="29" xfId="0" applyFont="1" applyFill="1" applyBorder="1" applyAlignment="1">
      <alignment vertical="top" wrapText="1"/>
    </xf>
    <xf numFmtId="0" fontId="81" fillId="34" borderId="0" xfId="0" applyFont="1" applyFill="1" applyBorder="1" applyAlignment="1">
      <alignment vertical="center" wrapText="1"/>
    </xf>
    <xf numFmtId="0" fontId="0" fillId="34" borderId="0" xfId="0" applyFill="1" applyAlignment="1">
      <alignment horizontal="center"/>
    </xf>
    <xf numFmtId="0" fontId="9" fillId="35" borderId="0" xfId="0" applyFont="1" applyFill="1" applyBorder="1" applyAlignment="1">
      <alignment horizontal="left" vertical="top" wrapText="1" indent="1"/>
    </xf>
    <xf numFmtId="0" fontId="10" fillId="35" borderId="0" xfId="0" applyFont="1" applyFill="1" applyAlignment="1">
      <alignment horizontal="left" vertical="top" wrapText="1" indent="1"/>
    </xf>
    <xf numFmtId="0" fontId="0" fillId="34" borderId="0" xfId="0" applyFill="1" applyAlignment="1">
      <alignment/>
    </xf>
    <xf numFmtId="0" fontId="4" fillId="0" borderId="11" xfId="0" applyFont="1" applyFill="1" applyBorder="1" applyAlignment="1">
      <alignment horizontal="center" vertical="center"/>
    </xf>
    <xf numFmtId="0" fontId="15" fillId="33" borderId="20" xfId="67" applyFont="1" applyFill="1" applyBorder="1" applyAlignment="1">
      <alignment vertical="top"/>
      <protection/>
    </xf>
    <xf numFmtId="0" fontId="85" fillId="45" borderId="21" xfId="0" applyFont="1" applyFill="1" applyBorder="1" applyAlignment="1">
      <alignment vertical="center" wrapText="1"/>
    </xf>
    <xf numFmtId="0" fontId="85" fillId="45" borderId="14" xfId="0" applyFont="1" applyFill="1" applyBorder="1" applyAlignment="1">
      <alignment horizontal="left" vertical="center" wrapText="1"/>
    </xf>
    <xf numFmtId="0" fontId="82" fillId="46" borderId="11" xfId="0" applyFont="1" applyFill="1" applyBorder="1" applyAlignment="1">
      <alignment horizontal="left" vertical="top"/>
    </xf>
    <xf numFmtId="0" fontId="82" fillId="46" borderId="0" xfId="0" applyFont="1" applyFill="1" applyAlignment="1">
      <alignment horizontal="center" vertical="center"/>
    </xf>
    <xf numFmtId="0" fontId="85" fillId="47" borderId="21" xfId="0" applyFont="1" applyFill="1" applyBorder="1" applyAlignment="1">
      <alignment vertical="center" wrapText="1"/>
    </xf>
    <xf numFmtId="0" fontId="85" fillId="47" borderId="14" xfId="0" applyFont="1" applyFill="1" applyBorder="1" applyAlignment="1">
      <alignment horizontal="left" vertical="center" wrapText="1"/>
    </xf>
    <xf numFmtId="0" fontId="82" fillId="48" borderId="19" xfId="0" applyFont="1" applyFill="1" applyBorder="1" applyAlignment="1">
      <alignment horizontal="left" vertical="top"/>
    </xf>
    <xf numFmtId="0" fontId="82" fillId="49" borderId="11" xfId="0" applyFont="1" applyFill="1" applyBorder="1" applyAlignment="1">
      <alignment horizontal="left" vertical="top"/>
    </xf>
    <xf numFmtId="0" fontId="86" fillId="50" borderId="12" xfId="0" applyFont="1" applyFill="1" applyBorder="1" applyAlignment="1">
      <alignment horizontal="left" vertical="center"/>
    </xf>
    <xf numFmtId="0" fontId="10" fillId="35" borderId="0" xfId="0" applyFont="1" applyFill="1" applyAlignment="1">
      <alignment horizontal="left" vertical="top" wrapText="1" indent="1"/>
    </xf>
    <xf numFmtId="0" fontId="79" fillId="34" borderId="0" xfId="0" applyFont="1" applyFill="1" applyAlignment="1">
      <alignment horizontal="left" wrapText="1"/>
    </xf>
    <xf numFmtId="0" fontId="0" fillId="34" borderId="0" xfId="0" applyFill="1" applyAlignment="1">
      <alignment/>
    </xf>
    <xf numFmtId="0" fontId="9" fillId="35" borderId="0" xfId="0" applyFont="1" applyFill="1" applyBorder="1" applyAlignment="1">
      <alignment horizontal="left" vertical="top" wrapText="1" indent="1"/>
    </xf>
    <xf numFmtId="0" fontId="87" fillId="38" borderId="0" xfId="0" applyFont="1" applyFill="1" applyAlignment="1" applyProtection="1">
      <alignment horizontal="left"/>
      <protection/>
    </xf>
    <xf numFmtId="0" fontId="82" fillId="41" borderId="25" xfId="0" applyFont="1" applyFill="1" applyBorder="1" applyAlignment="1">
      <alignment horizontal="center" vertical="center" wrapText="1"/>
    </xf>
    <xf numFmtId="0" fontId="82" fillId="41" borderId="30" xfId="0" applyFont="1" applyFill="1" applyBorder="1" applyAlignment="1">
      <alignment horizontal="center" vertical="center" wrapText="1"/>
    </xf>
    <xf numFmtId="0" fontId="82" fillId="49" borderId="0" xfId="0" applyFont="1" applyFill="1" applyAlignment="1">
      <alignment horizontal="center" vertical="center"/>
    </xf>
    <xf numFmtId="0" fontId="82" fillId="48" borderId="0" xfId="0" applyFont="1" applyFill="1" applyAlignment="1">
      <alignment horizontal="center" vertical="center"/>
    </xf>
    <xf numFmtId="0" fontId="43" fillId="34" borderId="27" xfId="0" applyFont="1" applyFill="1" applyBorder="1" applyAlignment="1">
      <alignment horizontal="center"/>
    </xf>
    <xf numFmtId="0" fontId="52" fillId="34" borderId="0" xfId="0" applyFont="1" applyFill="1" applyAlignment="1">
      <alignment horizontal="left"/>
    </xf>
    <xf numFmtId="0" fontId="43" fillId="34" borderId="26" xfId="0" applyFont="1" applyFill="1" applyBorder="1" applyAlignment="1">
      <alignment horizontal="center"/>
    </xf>
    <xf numFmtId="0" fontId="52" fillId="34" borderId="0" xfId="0" applyFont="1" applyFill="1" applyAlignment="1">
      <alignment horizontal="left" vertical="top" wrapText="1"/>
    </xf>
    <xf numFmtId="0" fontId="3" fillId="0" borderId="22" xfId="0" applyFont="1" applyBorder="1" applyAlignment="1">
      <alignment vertical="top" wrapText="1"/>
    </xf>
    <xf numFmtId="0" fontId="88" fillId="0" borderId="20" xfId="0" applyFont="1" applyBorder="1" applyAlignment="1">
      <alignment vertical="top" wrapText="1"/>
    </xf>
    <xf numFmtId="0" fontId="88" fillId="0" borderId="31" xfId="0" applyFont="1" applyBorder="1" applyAlignment="1">
      <alignment vertical="top" wrapText="1"/>
    </xf>
    <xf numFmtId="0" fontId="88" fillId="0" borderId="22" xfId="67" applyFont="1" applyFill="1" applyBorder="1" applyAlignment="1">
      <alignment vertical="top" wrapText="1"/>
      <protection/>
    </xf>
    <xf numFmtId="0" fontId="88" fillId="0" borderId="20" xfId="67" applyFont="1" applyFill="1" applyBorder="1" applyAlignment="1">
      <alignment vertical="top" wrapText="1"/>
      <protection/>
    </xf>
    <xf numFmtId="0" fontId="88" fillId="0" borderId="31" xfId="67" applyFont="1" applyFill="1" applyBorder="1" applyAlignment="1">
      <alignment vertical="top" wrapText="1"/>
      <protection/>
    </xf>
    <xf numFmtId="0" fontId="83" fillId="0" borderId="22" xfId="67" applyFont="1" applyFill="1" applyBorder="1" applyAlignment="1">
      <alignment vertical="top" wrapText="1"/>
      <protection/>
    </xf>
    <xf numFmtId="0" fontId="83" fillId="0" borderId="20" xfId="67" applyFont="1" applyFill="1" applyBorder="1" applyAlignment="1">
      <alignment vertical="top" wrapText="1"/>
      <protection/>
    </xf>
    <xf numFmtId="0" fontId="83" fillId="0" borderId="31" xfId="67" applyFont="1" applyFill="1" applyBorder="1" applyAlignment="1">
      <alignment vertical="top" wrapText="1"/>
      <protection/>
    </xf>
    <xf numFmtId="0" fontId="3" fillId="0" borderId="22" xfId="0" applyFont="1" applyFill="1" applyBorder="1" applyAlignment="1">
      <alignment vertical="top" wrapText="1"/>
    </xf>
    <xf numFmtId="0" fontId="83" fillId="0" borderId="20" xfId="0" applyFont="1" applyFill="1" applyBorder="1" applyAlignment="1">
      <alignment vertical="top" wrapText="1"/>
    </xf>
    <xf numFmtId="0" fontId="83" fillId="0" borderId="31" xfId="0" applyFont="1" applyFill="1" applyBorder="1" applyAlignment="1">
      <alignment vertical="top" wrapText="1"/>
    </xf>
    <xf numFmtId="0" fontId="83" fillId="0" borderId="20" xfId="0" applyFont="1" applyBorder="1" applyAlignment="1">
      <alignment vertical="top" wrapText="1"/>
    </xf>
    <xf numFmtId="0" fontId="83" fillId="0" borderId="31" xfId="0" applyFont="1" applyBorder="1" applyAlignment="1">
      <alignment vertical="top" wrapText="1"/>
    </xf>
    <xf numFmtId="0" fontId="83" fillId="0" borderId="22" xfId="0" applyFont="1" applyBorder="1" applyAlignment="1">
      <alignment vertical="top" wrapText="1"/>
    </xf>
    <xf numFmtId="0" fontId="47" fillId="34" borderId="16" xfId="0" applyFont="1" applyFill="1" applyBorder="1" applyAlignment="1">
      <alignment horizontal="left" vertical="top" wrapText="1"/>
    </xf>
    <xf numFmtId="0" fontId="47" fillId="34" borderId="17" xfId="0" applyFont="1" applyFill="1" applyBorder="1" applyAlignment="1">
      <alignment horizontal="left" vertical="top" wrapText="1"/>
    </xf>
    <xf numFmtId="0" fontId="47" fillId="34" borderId="18" xfId="0" applyFont="1" applyFill="1" applyBorder="1" applyAlignment="1">
      <alignment horizontal="left" vertical="top" wrapText="1"/>
    </xf>
    <xf numFmtId="0" fontId="83" fillId="0" borderId="22" xfId="0" applyFont="1" applyFill="1" applyBorder="1" applyAlignment="1">
      <alignment vertical="top" wrapText="1"/>
    </xf>
    <xf numFmtId="0" fontId="89" fillId="0" borderId="22" xfId="0" applyFont="1" applyFill="1" applyBorder="1" applyAlignment="1">
      <alignment vertical="top" wrapText="1"/>
    </xf>
    <xf numFmtId="0" fontId="89" fillId="0" borderId="22" xfId="0" applyFont="1" applyBorder="1" applyAlignment="1">
      <alignment vertical="top" wrapText="1"/>
    </xf>
    <xf numFmtId="0" fontId="6" fillId="0" borderId="22" xfId="0" applyFont="1" applyBorder="1" applyAlignment="1">
      <alignment vertical="top" wrapText="1"/>
    </xf>
    <xf numFmtId="0" fontId="3" fillId="0" borderId="22" xfId="0" applyFont="1" applyFill="1" applyBorder="1" applyAlignment="1">
      <alignment horizontal="left" vertical="top" wrapText="1"/>
    </xf>
    <xf numFmtId="0" fontId="83" fillId="0" borderId="20" xfId="0" applyFont="1" applyFill="1" applyBorder="1" applyAlignment="1">
      <alignment horizontal="left" vertical="top" wrapText="1"/>
    </xf>
    <xf numFmtId="0" fontId="83" fillId="0" borderId="31" xfId="0" applyFont="1" applyFill="1" applyBorder="1" applyAlignment="1">
      <alignment horizontal="left" vertical="top" wrapText="1"/>
    </xf>
    <xf numFmtId="0" fontId="88" fillId="0" borderId="22" xfId="0" applyFont="1" applyBorder="1" applyAlignment="1">
      <alignment vertical="top" wrapText="1"/>
    </xf>
    <xf numFmtId="0" fontId="14" fillId="0" borderId="22" xfId="67" applyFont="1" applyFill="1" applyBorder="1" applyAlignment="1">
      <alignment horizontal="left" vertical="top" wrapText="1"/>
      <protection/>
    </xf>
    <xf numFmtId="0" fontId="14" fillId="0" borderId="20" xfId="67" applyFont="1" applyFill="1" applyBorder="1" applyAlignment="1">
      <alignment horizontal="left" vertical="top" wrapText="1"/>
      <protection/>
    </xf>
    <xf numFmtId="0" fontId="14" fillId="0" borderId="31" xfId="67" applyFont="1" applyFill="1" applyBorder="1" applyAlignment="1">
      <alignment horizontal="left" vertical="top" wrapText="1"/>
      <protection/>
    </xf>
    <xf numFmtId="0" fontId="14" fillId="0" borderId="22" xfId="67" applyFont="1" applyFill="1" applyBorder="1" applyAlignment="1">
      <alignment vertical="top" wrapText="1"/>
      <protection/>
    </xf>
    <xf numFmtId="0" fontId="14" fillId="0" borderId="20" xfId="67" applyFont="1" applyFill="1" applyBorder="1" applyAlignment="1">
      <alignment vertical="top" wrapText="1"/>
      <protection/>
    </xf>
    <xf numFmtId="0" fontId="14" fillId="0" borderId="31" xfId="67" applyFont="1" applyFill="1" applyBorder="1" applyAlignment="1">
      <alignment vertical="top" wrapText="1"/>
      <protection/>
    </xf>
    <xf numFmtId="0" fontId="90" fillId="0" borderId="22" xfId="0" applyFont="1" applyBorder="1" applyAlignment="1">
      <alignment horizontal="center" vertical="center" wrapText="1"/>
    </xf>
    <xf numFmtId="0" fontId="90" fillId="0" borderId="20" xfId="0" applyFont="1" applyBorder="1" applyAlignment="1">
      <alignment horizontal="center" vertical="center" wrapText="1"/>
    </xf>
    <xf numFmtId="0" fontId="90" fillId="0" borderId="32" xfId="0" applyFont="1" applyBorder="1" applyAlignment="1">
      <alignment horizontal="center" vertical="center" wrapText="1"/>
    </xf>
    <xf numFmtId="0" fontId="81" fillId="45" borderId="33" xfId="0" applyFont="1" applyFill="1" applyBorder="1" applyAlignment="1">
      <alignment vertical="top" wrapText="1"/>
    </xf>
    <xf numFmtId="0" fontId="81" fillId="45" borderId="32" xfId="0" applyFont="1" applyFill="1" applyBorder="1" applyAlignment="1">
      <alignment vertical="top" wrapText="1"/>
    </xf>
    <xf numFmtId="0" fontId="81" fillId="47" borderId="33" xfId="0" applyFont="1" applyFill="1" applyBorder="1" applyAlignment="1">
      <alignment vertical="top" wrapText="1"/>
    </xf>
    <xf numFmtId="0" fontId="81" fillId="47" borderId="32" xfId="0" applyFont="1" applyFill="1" applyBorder="1" applyAlignment="1">
      <alignment vertical="top" wrapText="1"/>
    </xf>
    <xf numFmtId="0" fontId="81" fillId="46" borderId="33" xfId="0" applyFont="1" applyFill="1" applyBorder="1" applyAlignment="1">
      <alignment vertical="top" wrapText="1"/>
    </xf>
    <xf numFmtId="0" fontId="81" fillId="46" borderId="31" xfId="0" applyFont="1" applyFill="1" applyBorder="1" applyAlignment="1">
      <alignment vertical="top" wrapText="1"/>
    </xf>
    <xf numFmtId="0" fontId="78" fillId="36" borderId="0" xfId="0" applyFont="1" applyFill="1" applyBorder="1" applyAlignment="1">
      <alignment vertical="top" wrapText="1"/>
    </xf>
    <xf numFmtId="0" fontId="43" fillId="34" borderId="23" xfId="0" applyFont="1" applyFill="1" applyBorder="1" applyAlignment="1">
      <alignment horizontal="center"/>
    </xf>
    <xf numFmtId="0" fontId="47" fillId="34" borderId="24" xfId="0" applyFont="1" applyFill="1" applyBorder="1" applyAlignment="1">
      <alignment horizontal="left" vertical="top" wrapText="1"/>
    </xf>
    <xf numFmtId="0" fontId="47" fillId="34" borderId="25" xfId="0" applyFont="1" applyFill="1" applyBorder="1" applyAlignment="1">
      <alignment horizontal="left" vertical="top" wrapText="1"/>
    </xf>
    <xf numFmtId="0" fontId="47" fillId="34" borderId="30" xfId="0" applyFont="1" applyFill="1" applyBorder="1" applyAlignment="1">
      <alignment horizontal="left" vertical="top" wrapText="1"/>
    </xf>
    <xf numFmtId="0" fontId="43" fillId="34" borderId="11" xfId="0" applyFont="1" applyFill="1" applyBorder="1" applyAlignment="1">
      <alignment horizontal="center"/>
    </xf>
    <xf numFmtId="0" fontId="47" fillId="34" borderId="34" xfId="0" applyFont="1" applyFill="1" applyBorder="1" applyAlignment="1">
      <alignment horizontal="left" vertical="top" wrapText="1"/>
    </xf>
    <xf numFmtId="0" fontId="47" fillId="34" borderId="35" xfId="0" applyFont="1" applyFill="1" applyBorder="1" applyAlignment="1">
      <alignment horizontal="left" vertical="top" wrapText="1"/>
    </xf>
    <xf numFmtId="0" fontId="47" fillId="34" borderId="36" xfId="0" applyFont="1" applyFill="1" applyBorder="1" applyAlignment="1">
      <alignment horizontal="left" vertical="top" wrapText="1"/>
    </xf>
    <xf numFmtId="0" fontId="43" fillId="34" borderId="19" xfId="0" applyFont="1" applyFill="1" applyBorder="1" applyAlignment="1">
      <alignment horizontal="center"/>
    </xf>
    <xf numFmtId="0" fontId="82" fillId="49" borderId="23" xfId="0" applyFont="1" applyFill="1" applyBorder="1" applyAlignment="1">
      <alignment horizontal="left" vertical="top"/>
    </xf>
    <xf numFmtId="0" fontId="82" fillId="46" borderId="23" xfId="0" applyFont="1" applyFill="1" applyBorder="1" applyAlignment="1">
      <alignment horizontal="left" vertical="top"/>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Followed Hyperlink 3" xfId="49"/>
    <cellStyle name="Followed Hyperlink 4" xfId="50"/>
    <cellStyle name="Followed Hyperlink 5" xfId="51"/>
    <cellStyle name="Followed Hyperlink 6" xfId="52"/>
    <cellStyle name="Good" xfId="53"/>
    <cellStyle name="Heading 1" xfId="54"/>
    <cellStyle name="Heading 2" xfId="55"/>
    <cellStyle name="Heading 3" xfId="56"/>
    <cellStyle name="Heading 4" xfId="57"/>
    <cellStyle name="Hyperlink" xfId="58"/>
    <cellStyle name="Hyperlink 2" xfId="59"/>
    <cellStyle name="Hyperlink 3" xfId="60"/>
    <cellStyle name="Hyperlink 4" xfId="61"/>
    <cellStyle name="Hyperlink 5" xfId="62"/>
    <cellStyle name="Hyperlink 6" xfId="63"/>
    <cellStyle name="Input" xfId="64"/>
    <cellStyle name="Linked Cell" xfId="65"/>
    <cellStyle name="Neutral" xfId="66"/>
    <cellStyle name="Normal 2" xfId="67"/>
    <cellStyle name="Normal 3"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66675</xdr:rowOff>
    </xdr:from>
    <xdr:to>
      <xdr:col>2</xdr:col>
      <xdr:colOff>1876425</xdr:colOff>
      <xdr:row>6</xdr:row>
      <xdr:rowOff>19050</xdr:rowOff>
    </xdr:to>
    <xdr:pic>
      <xdr:nvPicPr>
        <xdr:cNvPr id="1" name="Picture 3"/>
        <xdr:cNvPicPr preferRelativeResize="1">
          <a:picLocks noChangeAspect="1"/>
        </xdr:cNvPicPr>
      </xdr:nvPicPr>
      <xdr:blipFill>
        <a:blip r:embed="rId1"/>
        <a:stretch>
          <a:fillRect/>
        </a:stretch>
      </xdr:blipFill>
      <xdr:spPr>
        <a:xfrm>
          <a:off x="314325" y="323850"/>
          <a:ext cx="19716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38100</xdr:rowOff>
    </xdr:from>
    <xdr:to>
      <xdr:col>8</xdr:col>
      <xdr:colOff>114300</xdr:colOff>
      <xdr:row>4</xdr:row>
      <xdr:rowOff>28575</xdr:rowOff>
    </xdr:to>
    <xdr:pic>
      <xdr:nvPicPr>
        <xdr:cNvPr id="1" name="Picture 2"/>
        <xdr:cNvPicPr preferRelativeResize="1">
          <a:picLocks noChangeAspect="1"/>
        </xdr:cNvPicPr>
      </xdr:nvPicPr>
      <xdr:blipFill>
        <a:blip r:embed="rId1"/>
        <a:stretch>
          <a:fillRect/>
        </a:stretch>
      </xdr:blipFill>
      <xdr:spPr>
        <a:xfrm>
          <a:off x="57150" y="228600"/>
          <a:ext cx="284797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38100</xdr:rowOff>
    </xdr:from>
    <xdr:to>
      <xdr:col>8</xdr:col>
      <xdr:colOff>114300</xdr:colOff>
      <xdr:row>4</xdr:row>
      <xdr:rowOff>9525</xdr:rowOff>
    </xdr:to>
    <xdr:pic>
      <xdr:nvPicPr>
        <xdr:cNvPr id="1" name="Picture 2"/>
        <xdr:cNvPicPr preferRelativeResize="1">
          <a:picLocks noChangeAspect="1"/>
        </xdr:cNvPicPr>
      </xdr:nvPicPr>
      <xdr:blipFill>
        <a:blip r:embed="rId1"/>
        <a:stretch>
          <a:fillRect/>
        </a:stretch>
      </xdr:blipFill>
      <xdr:spPr>
        <a:xfrm>
          <a:off x="57150" y="228600"/>
          <a:ext cx="284797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14</xdr:col>
      <xdr:colOff>0</xdr:colOff>
      <xdr:row>20</xdr:row>
      <xdr:rowOff>28575</xdr:rowOff>
    </xdr:to>
    <xdr:sp>
      <xdr:nvSpPr>
        <xdr:cNvPr id="1" name="TextBox 1"/>
        <xdr:cNvSpPr txBox="1">
          <a:spLocks noChangeArrowheads="1"/>
        </xdr:cNvSpPr>
      </xdr:nvSpPr>
      <xdr:spPr>
        <a:xfrm>
          <a:off x="9525" y="9525"/>
          <a:ext cx="8524875" cy="3829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General</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using the “Energy Saving Plus Health Checklist Generator” it may be necessary to enable macros for functionality, depending on your computer’s settings.
</a:t>
          </a:r>
          <a:r>
            <a:rPr lang="en-US" cap="none" sz="1100" b="0" i="0" u="none" baseline="0">
              <a:solidFill>
                <a:srgbClr val="000000"/>
              </a:solidFill>
              <a:latin typeface="Calibri"/>
              <a:ea typeface="Calibri"/>
              <a:cs typeface="Calibri"/>
            </a:rPr>
            <a:t>The performance of this Checklist Generator depends on several factors including your computer’s capabilities and configuration, and the number of inputs selected. 
</a:t>
          </a:r>
          <a:r>
            <a:rPr lang="en-US" cap="none" sz="1100" b="0" i="0" u="none" baseline="0">
              <a:solidFill>
                <a:srgbClr val="000000"/>
              </a:solidFill>
              <a:latin typeface="Calibri"/>
              <a:ea typeface="Calibri"/>
              <a:cs typeface="Calibri"/>
            </a:rPr>
            <a:t>To enhance the performance, shut down any unnecessary applications.  Avoid performing other tasks on your computer while the Checklist Generator is generating output reports.
</a:t>
          </a:r>
          <a:r>
            <a:rPr lang="en-US" cap="none" sz="1100" b="0" i="0" u="none" baseline="0">
              <a:solidFill>
                <a:srgbClr val="000000"/>
              </a:solidFill>
              <a:latin typeface="Calibri"/>
              <a:ea typeface="Calibri"/>
              <a:cs typeface="Calibri"/>
            </a:rPr>
            <a:t>It should take about one minute or less for the Checklist Generator to complete the output reports, and a notification message will be provided when the checklist is complete.  A second notification message will be provided if the option is selected to include the complete language of the assessment protocols and recommended actions along with the checklist.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Potential Difficulties When Attempting to Print Output Reports</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attempting to print in some computer configurations, the “Print” dialog box may include a message “Finding available printers”.  The “Print” button will still work to generate the output reports, although it is not possible to change from the default printer or preview the output.  
</a:t>
          </a:r>
          <a:r>
            <a:rPr lang="en-US" cap="none" sz="1100" b="0" i="0" u="sng" baseline="0">
              <a:solidFill>
                <a:srgbClr val="000000"/>
              </a:solidFill>
              <a:latin typeface="Calibri"/>
              <a:ea typeface="Calibri"/>
              <a:cs typeface="Calibri"/>
            </a:rPr>
            <a:t>To work around this</a:t>
          </a:r>
          <a:r>
            <a:rPr lang="en-US" cap="none" sz="1100" b="0" i="0" u="none" baseline="0">
              <a:solidFill>
                <a:srgbClr val="000000"/>
              </a:solidFill>
              <a:latin typeface="Calibri"/>
              <a:ea typeface="Calibri"/>
              <a:cs typeface="Calibri"/>
            </a:rPr>
            <a:t>:  Close Excel and save the Checklist Generator file with a new name after the output reports have been generated, and reopen the new file.  This will allow different printers to be selected, and a preview of the output will be shown in the “Print” dialog box (in newer versions of Excel 2010).
</a:t>
          </a:r>
          <a:r>
            <a:rPr lang="en-US" cap="none" sz="1100" b="0" i="0" u="none" baseline="0">
              <a:solidFill>
                <a:srgbClr val="000000"/>
              </a:solidFill>
              <a:latin typeface="Calibri"/>
              <a:ea typeface="Calibri"/>
              <a:cs typeface="Calibri"/>
            </a:rPr>
            <a:t>In</a:t>
          </a:r>
          <a:r>
            <a:rPr lang="en-US" cap="none" sz="1100" b="0" i="0" u="none" baseline="0">
              <a:solidFill>
                <a:srgbClr val="000000"/>
              </a:solidFill>
              <a:latin typeface="Calibri"/>
              <a:ea typeface="Calibri"/>
              <a:cs typeface="Calibri"/>
            </a:rPr>
            <a:t> some situations it may be necessary to adjust the Excel page breaks to optimize the outputs.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40"/>
  <sheetViews>
    <sheetView showRowColHeaders="0" zoomScale="90" zoomScaleNormal="90" zoomScalePageLayoutView="0" workbookViewId="0" topLeftCell="A15">
      <selection activeCell="F6" sqref="F6"/>
    </sheetView>
  </sheetViews>
  <sheetFormatPr defaultColWidth="0" defaultRowHeight="15" zeroHeight="1"/>
  <cols>
    <col min="1" max="1" width="3.421875" style="8" customWidth="1"/>
    <col min="2" max="2" width="2.7109375" style="9" customWidth="1"/>
    <col min="3" max="3" width="70.140625" style="9" customWidth="1"/>
    <col min="4" max="5" width="3.421875" style="8" customWidth="1"/>
    <col min="6" max="6" width="3.28125" style="8" customWidth="1"/>
    <col min="7" max="7" width="63.7109375" style="8" customWidth="1"/>
    <col min="8" max="8" width="3.421875" style="8" customWidth="1"/>
    <col min="9" max="9" width="3.28125" style="8" customWidth="1"/>
    <col min="10" max="10" width="12.7109375" style="8" hidden="1" customWidth="1"/>
    <col min="11" max="16384" width="8.8515625" style="8" hidden="1" customWidth="1"/>
  </cols>
  <sheetData>
    <row r="1" spans="1:9" ht="20.25">
      <c r="A1" s="117" t="s">
        <v>189</v>
      </c>
      <c r="B1" s="117"/>
      <c r="C1" s="117"/>
      <c r="D1" s="117"/>
      <c r="E1" s="117"/>
      <c r="F1" s="117"/>
      <c r="G1" s="117"/>
      <c r="H1" s="117"/>
      <c r="I1" s="117"/>
    </row>
    <row r="2" ht="6.75" customHeight="1"/>
    <row r="3" spans="5:8" ht="15.75">
      <c r="E3" s="17" t="s">
        <v>164</v>
      </c>
      <c r="F3" s="6"/>
      <c r="G3" s="6"/>
      <c r="H3" s="6"/>
    </row>
    <row r="4" spans="5:8" ht="15">
      <c r="E4" s="6"/>
      <c r="F4" s="6"/>
      <c r="G4" s="6"/>
      <c r="H4" s="6"/>
    </row>
    <row r="5" spans="2:8" s="45" customFormat="1" ht="15.75">
      <c r="B5" s="9"/>
      <c r="C5" s="9"/>
      <c r="E5" s="44"/>
      <c r="F5" s="112" t="s">
        <v>184</v>
      </c>
      <c r="G5" s="112"/>
      <c r="H5" s="44"/>
    </row>
    <row r="6" spans="2:10" s="45" customFormat="1" ht="15">
      <c r="B6" s="9"/>
      <c r="C6" s="9"/>
      <c r="E6" s="7"/>
      <c r="F6" s="18"/>
      <c r="G6" s="85" t="s">
        <v>185</v>
      </c>
      <c r="H6" s="44"/>
      <c r="J6" s="95" t="b">
        <v>0</v>
      </c>
    </row>
    <row r="7" spans="5:10" ht="15.75">
      <c r="E7" s="6"/>
      <c r="F7" s="112" t="s">
        <v>55</v>
      </c>
      <c r="G7" s="112"/>
      <c r="H7" s="6"/>
      <c r="J7" s="95"/>
    </row>
    <row r="8" spans="1:10" ht="18.75" customHeight="1">
      <c r="A8" s="113" t="s">
        <v>266</v>
      </c>
      <c r="B8" s="113"/>
      <c r="C8" s="113"/>
      <c r="E8" s="7"/>
      <c r="F8" s="18"/>
      <c r="G8" s="85" t="s">
        <v>172</v>
      </c>
      <c r="H8" s="6"/>
      <c r="J8" s="95" t="b">
        <v>0</v>
      </c>
    </row>
    <row r="9" spans="1:10" ht="15" customHeight="1">
      <c r="A9" s="113"/>
      <c r="B9" s="113"/>
      <c r="C9" s="113"/>
      <c r="E9" s="6"/>
      <c r="F9" s="112" t="s">
        <v>57</v>
      </c>
      <c r="G9" s="112"/>
      <c r="H9" s="6"/>
      <c r="J9" s="95"/>
    </row>
    <row r="10" spans="1:10" ht="14.25" customHeight="1">
      <c r="A10" s="113"/>
      <c r="B10" s="113"/>
      <c r="C10" s="113"/>
      <c r="E10" s="6"/>
      <c r="F10" s="18"/>
      <c r="G10" s="85" t="s">
        <v>174</v>
      </c>
      <c r="H10" s="6"/>
      <c r="J10" s="95" t="b">
        <v>0</v>
      </c>
    </row>
    <row r="11" spans="1:10" ht="14.25" customHeight="1">
      <c r="A11" s="113"/>
      <c r="B11" s="113"/>
      <c r="C11" s="113"/>
      <c r="E11" s="6"/>
      <c r="F11" s="18"/>
      <c r="G11" s="85" t="s">
        <v>75</v>
      </c>
      <c r="H11" s="6"/>
      <c r="J11" s="95" t="b">
        <v>0</v>
      </c>
    </row>
    <row r="12" spans="1:10" ht="14.25" customHeight="1">
      <c r="A12" s="113"/>
      <c r="B12" s="113"/>
      <c r="C12" s="113"/>
      <c r="E12" s="6"/>
      <c r="F12" s="18"/>
      <c r="G12" s="85" t="s">
        <v>76</v>
      </c>
      <c r="H12" s="6"/>
      <c r="J12" s="95" t="b">
        <v>0</v>
      </c>
    </row>
    <row r="13" spans="1:10" ht="14.25" customHeight="1">
      <c r="A13" s="113"/>
      <c r="B13" s="113"/>
      <c r="C13" s="113"/>
      <c r="E13" s="6"/>
      <c r="F13" s="18"/>
      <c r="G13" s="85" t="s">
        <v>77</v>
      </c>
      <c r="H13" s="6"/>
      <c r="J13" s="95" t="b">
        <v>0</v>
      </c>
    </row>
    <row r="14" spans="1:10" ht="14.25" customHeight="1">
      <c r="A14" s="113" t="s">
        <v>187</v>
      </c>
      <c r="B14" s="113"/>
      <c r="C14" s="113"/>
      <c r="E14" s="6"/>
      <c r="F14" s="112" t="s">
        <v>456</v>
      </c>
      <c r="G14" s="112"/>
      <c r="H14" s="6"/>
      <c r="J14" s="95"/>
    </row>
    <row r="15" spans="1:10" ht="14.25" customHeight="1">
      <c r="A15" s="113"/>
      <c r="B15" s="113"/>
      <c r="C15" s="113"/>
      <c r="E15" s="6"/>
      <c r="F15" s="18"/>
      <c r="G15" s="85" t="s">
        <v>78</v>
      </c>
      <c r="H15" s="6"/>
      <c r="J15" s="95" t="b">
        <v>0</v>
      </c>
    </row>
    <row r="16" spans="1:10" ht="15" customHeight="1">
      <c r="A16" s="113"/>
      <c r="B16" s="113"/>
      <c r="C16" s="113"/>
      <c r="E16" s="6"/>
      <c r="F16" s="18"/>
      <c r="G16" s="85" t="s">
        <v>79</v>
      </c>
      <c r="H16" s="6"/>
      <c r="J16" s="95" t="b">
        <v>1</v>
      </c>
    </row>
    <row r="17" spans="1:10" ht="14.25" customHeight="1">
      <c r="A17" s="113"/>
      <c r="B17" s="113"/>
      <c r="C17" s="113"/>
      <c r="E17" s="6"/>
      <c r="F17" s="18"/>
      <c r="G17" s="85" t="s">
        <v>80</v>
      </c>
      <c r="H17" s="6"/>
      <c r="J17" s="95" t="b">
        <v>0</v>
      </c>
    </row>
    <row r="18" spans="1:10" ht="14.25" customHeight="1">
      <c r="A18" s="113"/>
      <c r="B18" s="113"/>
      <c r="C18" s="113"/>
      <c r="E18" s="6"/>
      <c r="F18" s="18"/>
      <c r="G18" s="85" t="s">
        <v>81</v>
      </c>
      <c r="H18" s="6"/>
      <c r="J18" s="95" t="b">
        <v>1</v>
      </c>
    </row>
    <row r="19" spans="1:10" ht="14.25" customHeight="1">
      <c r="A19" s="113"/>
      <c r="B19" s="113"/>
      <c r="C19" s="113"/>
      <c r="E19" s="6"/>
      <c r="F19" s="18"/>
      <c r="G19" s="85" t="s">
        <v>82</v>
      </c>
      <c r="H19" s="6"/>
      <c r="J19" s="95" t="b">
        <v>0</v>
      </c>
    </row>
    <row r="20" spans="1:10" ht="15">
      <c r="A20" s="113"/>
      <c r="B20" s="113"/>
      <c r="C20" s="113"/>
      <c r="E20" s="6"/>
      <c r="F20" s="112" t="s">
        <v>58</v>
      </c>
      <c r="G20" s="112"/>
      <c r="H20" s="6"/>
      <c r="J20" s="95"/>
    </row>
    <row r="21" spans="1:10" ht="15" customHeight="1">
      <c r="A21" s="100"/>
      <c r="B21" s="100"/>
      <c r="C21" s="100"/>
      <c r="E21" s="6"/>
      <c r="F21" s="18"/>
      <c r="G21" s="85" t="s">
        <v>83</v>
      </c>
      <c r="H21" s="6"/>
      <c r="J21" s="95" t="b">
        <v>0</v>
      </c>
    </row>
    <row r="22" spans="1:10" ht="15" customHeight="1">
      <c r="A22" s="113" t="s">
        <v>190</v>
      </c>
      <c r="B22" s="113"/>
      <c r="C22" s="113"/>
      <c r="E22" s="6"/>
      <c r="F22" s="18"/>
      <c r="G22" s="85" t="s">
        <v>191</v>
      </c>
      <c r="H22" s="6"/>
      <c r="J22" s="95" t="b">
        <v>0</v>
      </c>
    </row>
    <row r="23" spans="1:10" ht="15" customHeight="1">
      <c r="A23" s="113"/>
      <c r="B23" s="113"/>
      <c r="C23" s="113"/>
      <c r="E23" s="6"/>
      <c r="F23" s="18"/>
      <c r="G23" s="85" t="s">
        <v>56</v>
      </c>
      <c r="H23" s="6"/>
      <c r="J23" s="95" t="b">
        <v>0</v>
      </c>
    </row>
    <row r="24" spans="1:10" ht="15" customHeight="1">
      <c r="A24" s="113"/>
      <c r="B24" s="113"/>
      <c r="C24" s="113"/>
      <c r="E24" s="6"/>
      <c r="F24" s="18"/>
      <c r="G24" s="85" t="s">
        <v>84</v>
      </c>
      <c r="H24" s="6"/>
      <c r="J24" s="95" t="b">
        <v>0</v>
      </c>
    </row>
    <row r="25" spans="1:10" ht="15">
      <c r="A25" s="113"/>
      <c r="B25" s="113"/>
      <c r="C25" s="113"/>
      <c r="E25" s="6"/>
      <c r="F25" s="112" t="s">
        <v>59</v>
      </c>
      <c r="G25" s="112"/>
      <c r="H25" s="6"/>
      <c r="J25" s="95"/>
    </row>
    <row r="26" spans="1:10" ht="15" customHeight="1">
      <c r="A26" s="113"/>
      <c r="B26" s="113"/>
      <c r="C26" s="113"/>
      <c r="E26" s="6"/>
      <c r="F26" s="18"/>
      <c r="G26" s="85" t="s">
        <v>175</v>
      </c>
      <c r="H26" s="6"/>
      <c r="J26" s="95" t="b">
        <v>0</v>
      </c>
    </row>
    <row r="27" spans="1:10" ht="15" customHeight="1">
      <c r="A27" s="113"/>
      <c r="B27" s="113"/>
      <c r="C27" s="113"/>
      <c r="E27" s="6"/>
      <c r="F27" s="18"/>
      <c r="G27" s="85" t="s">
        <v>176</v>
      </c>
      <c r="H27" s="6"/>
      <c r="J27" s="95" t="b">
        <v>0</v>
      </c>
    </row>
    <row r="28" spans="1:10" ht="15" customHeight="1">
      <c r="A28" s="113"/>
      <c r="B28" s="113"/>
      <c r="C28" s="113"/>
      <c r="E28" s="6"/>
      <c r="F28" s="18"/>
      <c r="G28" s="85" t="s">
        <v>192</v>
      </c>
      <c r="H28" s="6"/>
      <c r="J28" s="95" t="b">
        <v>0</v>
      </c>
    </row>
    <row r="29" spans="1:10" ht="15" customHeight="1">
      <c r="A29" s="113"/>
      <c r="B29" s="113"/>
      <c r="C29" s="113"/>
      <c r="E29" s="6"/>
      <c r="F29" s="12"/>
      <c r="G29" s="6"/>
      <c r="H29" s="6"/>
      <c r="J29" s="95"/>
    </row>
    <row r="30" spans="1:10" ht="30" customHeight="1">
      <c r="A30" s="113"/>
      <c r="B30" s="113"/>
      <c r="C30" s="113"/>
      <c r="E30" s="114" t="s">
        <v>86</v>
      </c>
      <c r="F30" s="114"/>
      <c r="G30" s="114"/>
      <c r="H30" s="114"/>
      <c r="J30" s="95"/>
    </row>
    <row r="31" spans="1:10" ht="15" customHeight="1">
      <c r="A31" s="113"/>
      <c r="B31" s="113"/>
      <c r="C31" s="113"/>
      <c r="E31" s="6"/>
      <c r="F31" s="6"/>
      <c r="G31" s="6"/>
      <c r="H31" s="6"/>
      <c r="J31" s="95"/>
    </row>
    <row r="32" spans="1:10" ht="15" customHeight="1">
      <c r="A32" s="116" t="s">
        <v>260</v>
      </c>
      <c r="B32" s="116"/>
      <c r="C32" s="116"/>
      <c r="E32" s="6"/>
      <c r="F32" s="18"/>
      <c r="G32" s="85" t="s">
        <v>85</v>
      </c>
      <c r="H32" s="6"/>
      <c r="J32" s="95" t="b">
        <v>0</v>
      </c>
    </row>
    <row r="33" spans="1:8" ht="15.75" customHeight="1">
      <c r="A33" s="116"/>
      <c r="B33" s="116"/>
      <c r="C33" s="116"/>
      <c r="E33" s="6"/>
      <c r="F33" s="6"/>
      <c r="G33" s="6"/>
      <c r="H33" s="6"/>
    </row>
    <row r="34" spans="1:8" ht="15">
      <c r="A34" s="116"/>
      <c r="B34" s="116"/>
      <c r="C34" s="116"/>
      <c r="E34" s="48" t="s">
        <v>74</v>
      </c>
      <c r="F34" s="6"/>
      <c r="G34" s="6"/>
      <c r="H34" s="6"/>
    </row>
    <row r="35" spans="1:8" s="45" customFormat="1" ht="15.75" customHeight="1">
      <c r="A35" s="116"/>
      <c r="B35" s="116"/>
      <c r="C35" s="116"/>
      <c r="E35" s="48"/>
      <c r="F35" s="44"/>
      <c r="G35" s="44"/>
      <c r="H35" s="44"/>
    </row>
    <row r="36" spans="1:8" ht="15" customHeight="1">
      <c r="A36" s="116"/>
      <c r="B36" s="116"/>
      <c r="C36" s="116"/>
      <c r="E36" s="6"/>
      <c r="F36" s="6"/>
      <c r="G36" s="6"/>
      <c r="H36" s="6"/>
    </row>
    <row r="37" spans="1:8" ht="15" customHeight="1">
      <c r="A37" s="116"/>
      <c r="B37" s="116"/>
      <c r="C37" s="116"/>
      <c r="E37" s="6"/>
      <c r="F37" s="6"/>
      <c r="G37" s="6"/>
      <c r="H37" s="6"/>
    </row>
    <row r="38" spans="1:8" ht="15" customHeight="1">
      <c r="A38" s="116"/>
      <c r="B38" s="116"/>
      <c r="C38" s="116"/>
      <c r="E38" s="115" t="s">
        <v>188</v>
      </c>
      <c r="F38" s="115"/>
      <c r="G38" s="115"/>
      <c r="H38" s="115"/>
    </row>
    <row r="39" spans="1:3" ht="15" customHeight="1">
      <c r="A39" s="99"/>
      <c r="B39" s="99"/>
      <c r="C39" s="99"/>
    </row>
    <row r="40" spans="1:3" ht="15" customHeight="1" hidden="1">
      <c r="A40" s="99"/>
      <c r="B40" s="99"/>
      <c r="C40" s="99"/>
    </row>
    <row r="41" ht="15" customHeight="1" hidden="1"/>
    <row r="42" ht="15" customHeight="1" hidden="1"/>
    <row r="43" ht="15.75" customHeight="1" hidden="1"/>
    <row r="44" ht="14.25" hidden="1"/>
    <row r="45" ht="14.25" hidden="1"/>
    <row r="46" ht="14.25" hidden="1"/>
    <row r="47" ht="14.25" hidden="1"/>
    <row r="48" ht="14.25" hidden="1"/>
    <row r="49" ht="14.25" hidden="1"/>
    <row r="50" ht="14.25" hidden="1"/>
    <row r="51" ht="14.25" hidden="1"/>
    <row r="52" ht="14.25" hidden="1"/>
  </sheetData>
  <sheetProtection sheet="1" selectLockedCells="1"/>
  <mergeCells count="13">
    <mergeCell ref="A1:I1"/>
    <mergeCell ref="F25:G25"/>
    <mergeCell ref="F7:G7"/>
    <mergeCell ref="F9:G9"/>
    <mergeCell ref="F14:G14"/>
    <mergeCell ref="F20:G20"/>
    <mergeCell ref="A8:C13"/>
    <mergeCell ref="F5:G5"/>
    <mergeCell ref="E30:H30"/>
    <mergeCell ref="E38:H38"/>
    <mergeCell ref="A14:C20"/>
    <mergeCell ref="A32:C38"/>
    <mergeCell ref="A22:C31"/>
  </mergeCells>
  <printOptions/>
  <pageMargins left="0.25" right="0.25" top="0.75" bottom="0.75" header="0.3" footer="0.3"/>
  <pageSetup fitToHeight="1" fitToWidth="1" horizontalDpi="600" verticalDpi="600" orientation="landscape" scale="85" r:id="rId3"/>
  <drawing r:id="rId2"/>
  <legacyDrawing r:id="rId1"/>
</worksheet>
</file>

<file path=xl/worksheets/sheet2.xml><?xml version="1.0" encoding="utf-8"?>
<worksheet xmlns="http://schemas.openxmlformats.org/spreadsheetml/2006/main" xmlns:r="http://schemas.openxmlformats.org/officeDocument/2006/relationships">
  <sheetPr codeName="Sheet2">
    <tabColor rgb="FF00B0F0"/>
  </sheetPr>
  <dimension ref="A2:AC1933"/>
  <sheetViews>
    <sheetView tabSelected="1" zoomScalePageLayoutView="0" workbookViewId="0" topLeftCell="A110">
      <selection activeCell="D111" sqref="D111:L111"/>
    </sheetView>
  </sheetViews>
  <sheetFormatPr defaultColWidth="0" defaultRowHeight="15"/>
  <cols>
    <col min="1" max="1" width="0.85546875" style="10" customWidth="1"/>
    <col min="2" max="2" width="3.7109375" style="10" customWidth="1"/>
    <col min="3" max="3" width="5.00390625" style="10" customWidth="1"/>
    <col min="4" max="4" width="10.7109375" style="10" customWidth="1"/>
    <col min="5" max="5" width="7.140625" style="10" customWidth="1"/>
    <col min="6" max="6" width="3.8515625" style="10" customWidth="1"/>
    <col min="7" max="7" width="3.7109375" style="10" customWidth="1"/>
    <col min="8" max="8" width="6.8515625" style="10" customWidth="1"/>
    <col min="9" max="9" width="3.7109375" style="10" customWidth="1"/>
    <col min="10" max="10" width="21.140625" style="10" customWidth="1"/>
    <col min="11" max="11" width="3.7109375" style="10" customWidth="1"/>
    <col min="12" max="12" width="13.8515625" style="10" customWidth="1"/>
    <col min="13" max="14" width="3.7109375" style="10" customWidth="1"/>
    <col min="15" max="15" width="19.140625" style="10" customWidth="1"/>
    <col min="16" max="16" width="19.8515625" style="10" customWidth="1"/>
    <col min="17" max="17" width="0.85546875" style="10" customWidth="1"/>
    <col min="18" max="18" width="2.7109375" style="10" hidden="1" customWidth="1"/>
    <col min="19" max="20" width="9.00390625" style="10" hidden="1" customWidth="1"/>
    <col min="21" max="29" width="9.00390625" style="37" hidden="1" customWidth="1"/>
    <col min="30" max="50" width="9.00390625" style="10" hidden="1" customWidth="1"/>
    <col min="51" max="51" width="2.7109375" style="10" hidden="1" customWidth="1"/>
    <col min="52" max="54" width="8.8515625" style="10" hidden="1" customWidth="1"/>
    <col min="55" max="16384" width="16.7109375" style="10" hidden="1" customWidth="1"/>
  </cols>
  <sheetData>
    <row r="2" spans="11:16" ht="15" customHeight="1">
      <c r="K2" s="35" t="s">
        <v>2</v>
      </c>
      <c r="L2" s="35"/>
      <c r="M2" s="35"/>
      <c r="N2" s="35"/>
      <c r="O2" s="35"/>
      <c r="P2" s="35"/>
    </row>
    <row r="3" spans="11:16" ht="15">
      <c r="K3" s="121" t="s">
        <v>3</v>
      </c>
      <c r="L3" s="121"/>
      <c r="M3" s="121"/>
      <c r="N3" s="120" t="s">
        <v>4</v>
      </c>
      <c r="O3" s="120"/>
      <c r="P3" s="107" t="s">
        <v>5</v>
      </c>
    </row>
    <row r="4" ht="7.5" customHeight="1"/>
    <row r="5" spans="2:16" ht="21">
      <c r="B5" s="123" t="s">
        <v>165</v>
      </c>
      <c r="C5" s="123"/>
      <c r="D5" s="123"/>
      <c r="E5" s="123"/>
      <c r="F5" s="123"/>
      <c r="G5" s="123"/>
      <c r="H5" s="123"/>
      <c r="I5" s="123"/>
      <c r="J5" s="123"/>
      <c r="K5" s="123"/>
      <c r="L5" s="123"/>
      <c r="M5" s="123"/>
      <c r="N5" s="123"/>
      <c r="O5" s="123"/>
      <c r="P5" s="123"/>
    </row>
    <row r="6" ht="7.5" customHeight="1"/>
    <row r="7" spans="2:16" ht="14.25" customHeight="1">
      <c r="B7" s="84"/>
      <c r="C7" s="84"/>
      <c r="D7" s="84"/>
      <c r="E7" s="82" t="s">
        <v>69</v>
      </c>
      <c r="F7" s="124"/>
      <c r="G7" s="124"/>
      <c r="H7" s="124"/>
      <c r="I7" s="124"/>
      <c r="J7" s="124"/>
      <c r="K7" s="124"/>
      <c r="L7" s="124"/>
      <c r="M7" s="124"/>
      <c r="N7" s="124"/>
      <c r="O7" s="124"/>
      <c r="P7" s="124"/>
    </row>
    <row r="8" spans="2:16" ht="14.25" customHeight="1">
      <c r="B8" s="70"/>
      <c r="C8" s="70"/>
      <c r="D8" s="70"/>
      <c r="E8" s="81" t="s">
        <v>0</v>
      </c>
      <c r="F8" s="122"/>
      <c r="G8" s="122"/>
      <c r="H8" s="122"/>
      <c r="I8" s="122"/>
      <c r="J8" s="122"/>
      <c r="K8" s="122"/>
      <c r="L8" s="122"/>
      <c r="M8" s="70"/>
      <c r="N8" s="69" t="s">
        <v>1</v>
      </c>
      <c r="O8" s="122"/>
      <c r="P8" s="122"/>
    </row>
    <row r="9" spans="2:29" s="46" customFormat="1" ht="14.25" customHeight="1">
      <c r="B9" s="57"/>
      <c r="C9" s="57"/>
      <c r="D9" s="57"/>
      <c r="E9" s="58"/>
      <c r="F9" s="58"/>
      <c r="G9" s="58"/>
      <c r="H9" s="58"/>
      <c r="I9" s="58"/>
      <c r="J9" s="57"/>
      <c r="K9" s="58"/>
      <c r="L9" s="58"/>
      <c r="M9" s="58"/>
      <c r="N9" s="58"/>
      <c r="O9" s="58"/>
      <c r="P9" s="58"/>
      <c r="U9" s="37"/>
      <c r="V9" s="37"/>
      <c r="W9" s="37"/>
      <c r="X9" s="37"/>
      <c r="Y9" s="37"/>
      <c r="Z9" s="37"/>
      <c r="AA9" s="37"/>
      <c r="AB9" s="37"/>
      <c r="AC9" s="37"/>
    </row>
    <row r="10" spans="2:29" s="46" customFormat="1" ht="14.25" customHeight="1">
      <c r="B10" s="59" t="s">
        <v>182</v>
      </c>
      <c r="C10" s="60"/>
      <c r="D10" s="60"/>
      <c r="E10" s="60"/>
      <c r="F10" s="60"/>
      <c r="G10" s="60"/>
      <c r="H10" s="60"/>
      <c r="I10" s="60"/>
      <c r="J10" s="60"/>
      <c r="K10" s="60"/>
      <c r="L10" s="60"/>
      <c r="M10" s="61"/>
      <c r="N10" s="62"/>
      <c r="O10" s="60"/>
      <c r="P10" s="63"/>
      <c r="U10" s="37"/>
      <c r="V10" s="37"/>
      <c r="W10" s="37"/>
      <c r="X10" s="37"/>
      <c r="Y10" s="37"/>
      <c r="Z10" s="37"/>
      <c r="AA10" s="37"/>
      <c r="AB10" s="37"/>
      <c r="AC10" s="37"/>
    </row>
    <row r="11" spans="2:29" s="46" customFormat="1" ht="14.25" customHeight="1">
      <c r="B11" s="64">
        <f>IF(Assessment_Assessment,"X","")</f>
      </c>
      <c r="C11" s="74" t="str">
        <f>'Checklist Generator'!G6</f>
        <v>Assessment, project planning and commissioning</v>
      </c>
      <c r="D11" s="57"/>
      <c r="E11" s="58"/>
      <c r="F11" s="58"/>
      <c r="I11" s="64">
        <f>IF(AirDistSystems_Ducts,"X","")</f>
      </c>
      <c r="J11" s="74" t="str">
        <f>'Checklist Generator'!G15</f>
        <v>Ducts, fan coils and unit ventilators</v>
      </c>
      <c r="M11" s="64">
        <f>IF(Materials_Carpet,"X","")</f>
      </c>
      <c r="N11" s="74" t="str">
        <f>'Checklist Generator'!G22</f>
        <v>Carpet and flooring</v>
      </c>
      <c r="P11" s="58"/>
      <c r="U11" s="37"/>
      <c r="V11" s="37"/>
      <c r="W11" s="37"/>
      <c r="X11" s="37"/>
      <c r="Y11" s="37"/>
      <c r="Z11" s="37"/>
      <c r="AA11" s="37"/>
      <c r="AB11" s="37"/>
      <c r="AC11" s="37"/>
    </row>
    <row r="12" spans="2:29" s="46" customFormat="1" ht="14.25" customHeight="1">
      <c r="B12" s="64">
        <f>IF(Lighting_Lighting,"X","")</f>
      </c>
      <c r="C12" s="74" t="str">
        <f>'Checklist Generator'!G8</f>
        <v>Lighting upgrades</v>
      </c>
      <c r="D12" s="57"/>
      <c r="E12" s="58"/>
      <c r="F12" s="58"/>
      <c r="I12" s="64" t="str">
        <f>IF(AirDistSystems_OutdoorAir,"X","")</f>
        <v>X</v>
      </c>
      <c r="J12" s="74" t="str">
        <f>'Checklist Generator'!G16</f>
        <v>Outdoor air ventilation</v>
      </c>
      <c r="M12" s="64">
        <f>IF(Materials_Painting,"X","")</f>
      </c>
      <c r="N12" s="74" t="str">
        <f>'Checklist Generator'!G23</f>
        <v>Painting</v>
      </c>
      <c r="P12" s="58"/>
      <c r="U12" s="37"/>
      <c r="V12" s="37"/>
      <c r="W12" s="37"/>
      <c r="X12" s="37"/>
      <c r="Y12" s="37"/>
      <c r="Z12" s="37"/>
      <c r="AA12" s="37"/>
      <c r="AB12" s="37"/>
      <c r="AC12" s="37"/>
    </row>
    <row r="13" spans="2:29" s="46" customFormat="1" ht="14.25" customHeight="1">
      <c r="B13" s="64">
        <f>IF(BuildingEnvelope_Roof,"X","")</f>
      </c>
      <c r="C13" s="74" t="str">
        <f>'Checklist Generator'!G10</f>
        <v>Roof and ceiling assemblies</v>
      </c>
      <c r="D13" s="57"/>
      <c r="E13" s="58"/>
      <c r="F13" s="58"/>
      <c r="I13" s="64">
        <f>IF(HVAC_HeatingCooling,"X","")</f>
      </c>
      <c r="J13" s="74" t="str">
        <f>'Checklist Generator'!G17</f>
        <v>Heating and cooling systems</v>
      </c>
      <c r="M13" s="64">
        <f>IF(Materials_Ceilings,"X","")</f>
      </c>
      <c r="N13" s="74" t="str">
        <f>'Checklist Generator'!G24</f>
        <v>Suspended ceilings</v>
      </c>
      <c r="P13" s="58"/>
      <c r="U13" s="37"/>
      <c r="V13" s="37"/>
      <c r="W13" s="37"/>
      <c r="X13" s="37"/>
      <c r="Y13" s="37"/>
      <c r="Z13" s="37"/>
      <c r="AA13" s="37"/>
      <c r="AB13" s="37"/>
      <c r="AC13" s="37"/>
    </row>
    <row r="14" spans="2:29" s="46" customFormat="1" ht="14.25" customHeight="1">
      <c r="B14" s="64">
        <f>IF(BuildingEnvelope_Wall,"X","")</f>
      </c>
      <c r="C14" s="74" t="str">
        <f>'Checklist Generator'!G11</f>
        <v>Wall assemblies</v>
      </c>
      <c r="D14" s="57"/>
      <c r="E14" s="58"/>
      <c r="F14" s="58"/>
      <c r="I14" s="64" t="str">
        <f>IF(HVAC_Controls,"X","")</f>
        <v>X</v>
      </c>
      <c r="J14" s="74" t="str">
        <f>'Checklist Generator'!G18</f>
        <v>HVAC controls to monitor and maintain IAQ</v>
      </c>
      <c r="M14" s="64">
        <f>IF(OM_System,"X","")</f>
      </c>
      <c r="N14" s="74" t="str">
        <f>'Checklist Generator'!G26</f>
        <v>Systems operation and maintenance</v>
      </c>
      <c r="P14" s="58"/>
      <c r="U14" s="37"/>
      <c r="V14" s="37"/>
      <c r="W14" s="37"/>
      <c r="X14" s="37"/>
      <c r="Y14" s="37"/>
      <c r="Z14" s="37"/>
      <c r="AA14" s="37"/>
      <c r="AB14" s="37"/>
      <c r="AC14" s="37"/>
    </row>
    <row r="15" spans="2:29" s="46" customFormat="1" ht="14.25" customHeight="1">
      <c r="B15" s="64">
        <f>IF(BuildingEnvelope_Concrete,"X","")</f>
      </c>
      <c r="C15" s="74" t="str">
        <f>'Checklist Generator'!G12</f>
        <v>Concrete floor sealing</v>
      </c>
      <c r="D15" s="57"/>
      <c r="E15" s="58"/>
      <c r="F15" s="58"/>
      <c r="I15" s="64">
        <f>IF(HVAC_Hydronic,"X","")</f>
      </c>
      <c r="J15" s="74" t="str">
        <f>'Checklist Generator'!G19</f>
        <v>Hydronic systems</v>
      </c>
      <c r="M15" s="64">
        <f>IF(OM_Cleaning,"X","")</f>
      </c>
      <c r="N15" s="74" t="str">
        <f>'Checklist Generator'!G27</f>
        <v>Building operations and maintenance</v>
      </c>
      <c r="P15" s="58"/>
      <c r="U15" s="37"/>
      <c r="V15" s="37"/>
      <c r="W15" s="37"/>
      <c r="X15" s="37"/>
      <c r="Y15" s="37"/>
      <c r="Z15" s="37"/>
      <c r="AA15" s="37"/>
      <c r="AB15" s="37"/>
      <c r="AC15" s="37"/>
    </row>
    <row r="16" spans="2:14" ht="14.25">
      <c r="B16" s="83">
        <f>IF(BuildingEnvelope_Moisture,"X","")</f>
      </c>
      <c r="C16" s="74" t="str">
        <f>LEFT('Checklist Generator'!G13,16)&amp;" (basement and crawlspace floors)"</f>
        <v>Moisture barrier (basement and crawlspace floors)</v>
      </c>
      <c r="I16" s="83">
        <f>IF(Materials_Adhesives,"X","")</f>
      </c>
      <c r="J16" s="74" t="str">
        <f>'Checklist Generator'!G21</f>
        <v>Adhesives and sealants</v>
      </c>
      <c r="M16" s="83">
        <f>IF(OM_Summer,"X","")</f>
      </c>
      <c r="N16" s="74" t="str">
        <f>'Checklist Generator'!G28</f>
        <v>School building summer schedule</v>
      </c>
    </row>
    <row r="17" spans="1:29" s="11" customFormat="1" ht="14.25">
      <c r="A17" s="46"/>
      <c r="B17" s="55" t="s">
        <v>6</v>
      </c>
      <c r="C17" s="56"/>
      <c r="D17" s="56"/>
      <c r="E17" s="56"/>
      <c r="F17" s="56"/>
      <c r="G17" s="56"/>
      <c r="H17" s="56"/>
      <c r="I17" s="56"/>
      <c r="J17" s="56"/>
      <c r="K17" s="56"/>
      <c r="L17" s="56"/>
      <c r="M17" s="86" t="s">
        <v>73</v>
      </c>
      <c r="N17" s="87" t="s">
        <v>71</v>
      </c>
      <c r="O17" s="118" t="s">
        <v>88</v>
      </c>
      <c r="P17" s="119"/>
      <c r="Q17" s="10"/>
      <c r="U17" s="38"/>
      <c r="V17" s="38"/>
      <c r="W17" s="38"/>
      <c r="X17" s="38"/>
      <c r="Y17" s="38"/>
      <c r="Z17" s="38"/>
      <c r="AA17" s="38"/>
      <c r="AB17" s="38"/>
      <c r="AC17" s="38"/>
    </row>
    <row r="18" spans="1:16" ht="14.25">
      <c r="A18" s="46"/>
      <c r="B18" s="30" t="s">
        <v>7</v>
      </c>
      <c r="C18" s="31"/>
      <c r="D18" s="31"/>
      <c r="E18" s="31"/>
      <c r="F18" s="31"/>
      <c r="G18" s="31"/>
      <c r="H18" s="31"/>
      <c r="I18" s="31"/>
      <c r="J18" s="31"/>
      <c r="K18" s="31"/>
      <c r="L18" s="31"/>
      <c r="M18" s="31"/>
      <c r="N18" s="31"/>
      <c r="O18" s="31"/>
      <c r="P18" s="32"/>
    </row>
    <row r="19" spans="1:16" ht="46.5" customHeight="1">
      <c r="A19" s="46"/>
      <c r="B19" s="177" t="s">
        <v>64</v>
      </c>
      <c r="C19" s="177">
        <v>1.5</v>
      </c>
      <c r="D19" s="169" t="s">
        <v>197</v>
      </c>
      <c r="E19" s="170"/>
      <c r="F19" s="170"/>
      <c r="G19" s="170"/>
      <c r="H19" s="170"/>
      <c r="I19" s="170"/>
      <c r="J19" s="170"/>
      <c r="K19" s="170"/>
      <c r="L19" s="171"/>
      <c r="M19" s="54" t="s">
        <v>61</v>
      </c>
      <c r="N19" s="54" t="s">
        <v>61</v>
      </c>
      <c r="O19" s="168"/>
      <c r="P19" s="168"/>
    </row>
    <row r="20" spans="1:17" ht="14.25">
      <c r="A20" s="46"/>
      <c r="B20" s="30" t="s">
        <v>159</v>
      </c>
      <c r="C20" s="31"/>
      <c r="D20" s="31"/>
      <c r="E20" s="31"/>
      <c r="F20" s="31"/>
      <c r="G20" s="31"/>
      <c r="H20" s="31"/>
      <c r="I20" s="31"/>
      <c r="J20" s="31"/>
      <c r="K20" s="31"/>
      <c r="L20" s="31"/>
      <c r="M20" s="31"/>
      <c r="N20" s="31"/>
      <c r="O20" s="31"/>
      <c r="P20" s="32"/>
      <c r="Q20" s="47"/>
    </row>
    <row r="21" spans="1:17" ht="14.25" customHeight="1">
      <c r="A21" s="46"/>
      <c r="B21" s="111" t="s">
        <v>64</v>
      </c>
      <c r="C21" s="111">
        <v>2.5</v>
      </c>
      <c r="D21" s="141" t="s">
        <v>11</v>
      </c>
      <c r="E21" s="142"/>
      <c r="F21" s="142"/>
      <c r="G21" s="142"/>
      <c r="H21" s="142"/>
      <c r="I21" s="142"/>
      <c r="J21" s="142"/>
      <c r="K21" s="142"/>
      <c r="L21" s="143"/>
      <c r="M21" s="34" t="s">
        <v>61</v>
      </c>
      <c r="N21" s="34" t="s">
        <v>61</v>
      </c>
      <c r="O21" s="172"/>
      <c r="P21" s="172"/>
      <c r="Q21" s="47"/>
    </row>
    <row r="22" spans="1:17" ht="23.25" customHeight="1">
      <c r="A22" s="46"/>
      <c r="B22" s="111" t="s">
        <v>64</v>
      </c>
      <c r="C22" s="111">
        <v>2.6</v>
      </c>
      <c r="D22" s="141" t="s">
        <v>12</v>
      </c>
      <c r="E22" s="142"/>
      <c r="F22" s="142"/>
      <c r="G22" s="142"/>
      <c r="H22" s="142"/>
      <c r="I22" s="142"/>
      <c r="J22" s="142"/>
      <c r="K22" s="142"/>
      <c r="L22" s="143"/>
      <c r="M22" s="34" t="s">
        <v>61</v>
      </c>
      <c r="N22" s="34" t="s">
        <v>61</v>
      </c>
      <c r="O22" s="172"/>
      <c r="P22" s="172"/>
      <c r="Q22" s="47"/>
    </row>
    <row r="23" spans="1:17" ht="14.25" customHeight="1">
      <c r="A23" s="46"/>
      <c r="B23" s="111" t="s">
        <v>64</v>
      </c>
      <c r="C23" s="111">
        <v>2.7</v>
      </c>
      <c r="D23" s="141" t="s">
        <v>93</v>
      </c>
      <c r="E23" s="142"/>
      <c r="F23" s="142"/>
      <c r="G23" s="142"/>
      <c r="H23" s="142"/>
      <c r="I23" s="142"/>
      <c r="J23" s="142"/>
      <c r="K23" s="142"/>
      <c r="L23" s="143"/>
      <c r="M23" s="34" t="s">
        <v>61</v>
      </c>
      <c r="N23" s="34" t="s">
        <v>61</v>
      </c>
      <c r="O23" s="172"/>
      <c r="P23" s="172"/>
      <c r="Q23" s="47"/>
    </row>
    <row r="24" spans="1:17" ht="23.25" customHeight="1">
      <c r="A24" s="46"/>
      <c r="B24" s="111" t="s">
        <v>64</v>
      </c>
      <c r="C24" s="111">
        <v>2.8</v>
      </c>
      <c r="D24" s="141" t="s">
        <v>199</v>
      </c>
      <c r="E24" s="142"/>
      <c r="F24" s="142"/>
      <c r="G24" s="142"/>
      <c r="H24" s="142"/>
      <c r="I24" s="142"/>
      <c r="J24" s="142"/>
      <c r="K24" s="142"/>
      <c r="L24" s="143"/>
      <c r="M24" s="34" t="s">
        <v>61</v>
      </c>
      <c r="N24" s="34" t="s">
        <v>61</v>
      </c>
      <c r="O24" s="172"/>
      <c r="P24" s="172"/>
      <c r="Q24" s="47"/>
    </row>
    <row r="25" spans="1:17" ht="14.25" customHeight="1">
      <c r="A25" s="46"/>
      <c r="B25" s="106" t="s">
        <v>65</v>
      </c>
      <c r="C25" s="106">
        <v>2.1</v>
      </c>
      <c r="D25" s="169" t="s">
        <v>13</v>
      </c>
      <c r="E25" s="170"/>
      <c r="F25" s="170"/>
      <c r="G25" s="170"/>
      <c r="H25" s="170"/>
      <c r="I25" s="170"/>
      <c r="J25" s="170"/>
      <c r="K25" s="170"/>
      <c r="L25" s="171"/>
      <c r="M25" s="54" t="s">
        <v>61</v>
      </c>
      <c r="N25" s="54" t="s">
        <v>61</v>
      </c>
      <c r="O25" s="168"/>
      <c r="P25" s="168"/>
      <c r="Q25" s="47"/>
    </row>
    <row r="26" spans="1:17" ht="23.25" customHeight="1">
      <c r="A26" s="46"/>
      <c r="B26" s="106" t="s">
        <v>65</v>
      </c>
      <c r="C26" s="106">
        <v>2.2</v>
      </c>
      <c r="D26" s="169" t="s">
        <v>14</v>
      </c>
      <c r="E26" s="170"/>
      <c r="F26" s="170"/>
      <c r="G26" s="170"/>
      <c r="H26" s="170"/>
      <c r="I26" s="170"/>
      <c r="J26" s="170"/>
      <c r="K26" s="170"/>
      <c r="L26" s="171"/>
      <c r="M26" s="54" t="s">
        <v>61</v>
      </c>
      <c r="N26" s="54" t="s">
        <v>61</v>
      </c>
      <c r="O26" s="168"/>
      <c r="P26" s="168"/>
      <c r="Q26" s="47"/>
    </row>
    <row r="27" spans="1:17" ht="14.25" customHeight="1">
      <c r="A27" s="46"/>
      <c r="B27" s="178" t="s">
        <v>65</v>
      </c>
      <c r="C27" s="178">
        <v>2.3</v>
      </c>
      <c r="D27" s="169" t="s">
        <v>195</v>
      </c>
      <c r="E27" s="170"/>
      <c r="F27" s="170"/>
      <c r="G27" s="170"/>
      <c r="H27" s="170"/>
      <c r="I27" s="170"/>
      <c r="J27" s="170"/>
      <c r="K27" s="170"/>
      <c r="L27" s="171"/>
      <c r="M27" s="54" t="s">
        <v>61</v>
      </c>
      <c r="N27" s="54" t="s">
        <v>61</v>
      </c>
      <c r="O27" s="168"/>
      <c r="P27" s="168"/>
      <c r="Q27" s="47"/>
    </row>
    <row r="28" spans="1:17" ht="14.25">
      <c r="A28" s="46"/>
      <c r="B28" s="30" t="s">
        <v>15</v>
      </c>
      <c r="C28" s="31"/>
      <c r="D28" s="31"/>
      <c r="E28" s="31"/>
      <c r="F28" s="31"/>
      <c r="G28" s="31"/>
      <c r="H28" s="31"/>
      <c r="I28" s="31"/>
      <c r="J28" s="31"/>
      <c r="K28" s="31"/>
      <c r="L28" s="31"/>
      <c r="M28" s="31"/>
      <c r="N28" s="31"/>
      <c r="O28" s="31"/>
      <c r="P28" s="32"/>
      <c r="Q28" s="47"/>
    </row>
    <row r="29" spans="1:17" ht="34.5" customHeight="1">
      <c r="A29" s="46"/>
      <c r="B29" s="110" t="s">
        <v>63</v>
      </c>
      <c r="C29" s="110">
        <v>3.4</v>
      </c>
      <c r="D29" s="173" t="s">
        <v>163</v>
      </c>
      <c r="E29" s="174"/>
      <c r="F29" s="174"/>
      <c r="G29" s="174"/>
      <c r="H29" s="174"/>
      <c r="I29" s="174"/>
      <c r="J29" s="174"/>
      <c r="K29" s="174"/>
      <c r="L29" s="175"/>
      <c r="M29" s="33" t="s">
        <v>61</v>
      </c>
      <c r="N29" s="33" t="s">
        <v>61</v>
      </c>
      <c r="O29" s="176"/>
      <c r="P29" s="176"/>
      <c r="Q29" s="47"/>
    </row>
    <row r="30" spans="1:17" ht="23.25" customHeight="1">
      <c r="A30" s="46"/>
      <c r="B30" s="111" t="s">
        <v>64</v>
      </c>
      <c r="C30" s="111">
        <v>3.1</v>
      </c>
      <c r="D30" s="141" t="s">
        <v>95</v>
      </c>
      <c r="E30" s="142"/>
      <c r="F30" s="142"/>
      <c r="G30" s="142"/>
      <c r="H30" s="142"/>
      <c r="I30" s="142"/>
      <c r="J30" s="142"/>
      <c r="K30" s="142"/>
      <c r="L30" s="143"/>
      <c r="M30" s="34" t="s">
        <v>61</v>
      </c>
      <c r="N30" s="34" t="s">
        <v>61</v>
      </c>
      <c r="O30" s="172"/>
      <c r="P30" s="172"/>
      <c r="Q30" s="47"/>
    </row>
    <row r="31" spans="1:17" ht="23.25" customHeight="1">
      <c r="A31" s="46"/>
      <c r="B31" s="111" t="s">
        <v>64</v>
      </c>
      <c r="C31" s="111">
        <v>3.5</v>
      </c>
      <c r="D31" s="141" t="s">
        <v>96</v>
      </c>
      <c r="E31" s="142"/>
      <c r="F31" s="142"/>
      <c r="G31" s="142"/>
      <c r="H31" s="142"/>
      <c r="I31" s="142"/>
      <c r="J31" s="142"/>
      <c r="K31" s="142"/>
      <c r="L31" s="143"/>
      <c r="M31" s="34" t="s">
        <v>61</v>
      </c>
      <c r="N31" s="34" t="s">
        <v>61</v>
      </c>
      <c r="O31" s="172"/>
      <c r="P31" s="172"/>
      <c r="Q31" s="47"/>
    </row>
    <row r="32" spans="1:17" ht="34.5" customHeight="1">
      <c r="A32" s="46"/>
      <c r="B32" s="111" t="s">
        <v>64</v>
      </c>
      <c r="C32" s="111">
        <v>3.6</v>
      </c>
      <c r="D32" s="141" t="s">
        <v>97</v>
      </c>
      <c r="E32" s="142"/>
      <c r="F32" s="142"/>
      <c r="G32" s="142"/>
      <c r="H32" s="142"/>
      <c r="I32" s="142"/>
      <c r="J32" s="142"/>
      <c r="K32" s="142"/>
      <c r="L32" s="143"/>
      <c r="M32" s="34" t="s">
        <v>61</v>
      </c>
      <c r="N32" s="34" t="s">
        <v>61</v>
      </c>
      <c r="O32" s="172"/>
      <c r="P32" s="172"/>
      <c r="Q32" s="47"/>
    </row>
    <row r="33" spans="1:17" ht="81.75" customHeight="1">
      <c r="A33" s="46"/>
      <c r="B33" s="111" t="s">
        <v>64</v>
      </c>
      <c r="C33" s="111">
        <v>3.7</v>
      </c>
      <c r="D33" s="141" t="s">
        <v>251</v>
      </c>
      <c r="E33" s="142"/>
      <c r="F33" s="142"/>
      <c r="G33" s="142"/>
      <c r="H33" s="142"/>
      <c r="I33" s="142"/>
      <c r="J33" s="142"/>
      <c r="K33" s="142"/>
      <c r="L33" s="143"/>
      <c r="M33" s="34" t="s">
        <v>61</v>
      </c>
      <c r="N33" s="34" t="s">
        <v>61</v>
      </c>
      <c r="O33" s="172"/>
      <c r="P33" s="172"/>
      <c r="Q33" s="47"/>
    </row>
    <row r="34" spans="1:17" ht="34.5" customHeight="1">
      <c r="A34" s="46"/>
      <c r="B34" s="106" t="s">
        <v>65</v>
      </c>
      <c r="C34" s="106">
        <v>3.1</v>
      </c>
      <c r="D34" s="169" t="s">
        <v>204</v>
      </c>
      <c r="E34" s="170"/>
      <c r="F34" s="170"/>
      <c r="G34" s="170"/>
      <c r="H34" s="170"/>
      <c r="I34" s="170"/>
      <c r="J34" s="170"/>
      <c r="K34" s="170"/>
      <c r="L34" s="171"/>
      <c r="M34" s="54" t="s">
        <v>61</v>
      </c>
      <c r="N34" s="54" t="s">
        <v>61</v>
      </c>
      <c r="O34" s="168"/>
      <c r="P34" s="168"/>
      <c r="Q34" s="47"/>
    </row>
    <row r="35" spans="1:17" ht="23.25" customHeight="1">
      <c r="A35" s="46"/>
      <c r="B35" s="106" t="s">
        <v>65</v>
      </c>
      <c r="C35" s="106">
        <v>3.2</v>
      </c>
      <c r="D35" s="169" t="s">
        <v>17</v>
      </c>
      <c r="E35" s="170"/>
      <c r="F35" s="170"/>
      <c r="G35" s="170"/>
      <c r="H35" s="170"/>
      <c r="I35" s="170"/>
      <c r="J35" s="170"/>
      <c r="K35" s="170"/>
      <c r="L35" s="171"/>
      <c r="M35" s="54" t="s">
        <v>61</v>
      </c>
      <c r="N35" s="54" t="s">
        <v>61</v>
      </c>
      <c r="O35" s="168"/>
      <c r="P35" s="168"/>
      <c r="Q35" s="47"/>
    </row>
    <row r="36" spans="1:17" ht="23.25" customHeight="1">
      <c r="A36" s="46"/>
      <c r="B36" s="178" t="s">
        <v>65</v>
      </c>
      <c r="C36" s="178">
        <v>3.3</v>
      </c>
      <c r="D36" s="169" t="s">
        <v>261</v>
      </c>
      <c r="E36" s="170"/>
      <c r="F36" s="170"/>
      <c r="G36" s="170"/>
      <c r="H36" s="170"/>
      <c r="I36" s="170"/>
      <c r="J36" s="170"/>
      <c r="K36" s="170"/>
      <c r="L36" s="171"/>
      <c r="M36" s="54" t="s">
        <v>61</v>
      </c>
      <c r="N36" s="54" t="s">
        <v>61</v>
      </c>
      <c r="O36" s="168"/>
      <c r="P36" s="168"/>
      <c r="Q36" s="47"/>
    </row>
    <row r="37" spans="1:17" ht="14.25">
      <c r="A37" s="46"/>
      <c r="B37" s="30" t="s">
        <v>18</v>
      </c>
      <c r="C37" s="31"/>
      <c r="D37" s="31"/>
      <c r="E37" s="31"/>
      <c r="F37" s="31"/>
      <c r="G37" s="31"/>
      <c r="H37" s="31"/>
      <c r="I37" s="31"/>
      <c r="J37" s="31"/>
      <c r="K37" s="31"/>
      <c r="L37" s="31"/>
      <c r="M37" s="31"/>
      <c r="N37" s="31"/>
      <c r="O37" s="31"/>
      <c r="P37" s="32"/>
      <c r="Q37" s="47"/>
    </row>
    <row r="38" spans="1:17" ht="34.5" customHeight="1">
      <c r="A38" s="46"/>
      <c r="B38" s="111" t="s">
        <v>64</v>
      </c>
      <c r="C38" s="111">
        <v>4.1</v>
      </c>
      <c r="D38" s="141" t="s">
        <v>102</v>
      </c>
      <c r="E38" s="142"/>
      <c r="F38" s="142"/>
      <c r="G38" s="142"/>
      <c r="H38" s="142"/>
      <c r="I38" s="142"/>
      <c r="J38" s="142"/>
      <c r="K38" s="142"/>
      <c r="L38" s="143"/>
      <c r="M38" s="34" t="s">
        <v>61</v>
      </c>
      <c r="N38" s="34" t="s">
        <v>61</v>
      </c>
      <c r="O38" s="172"/>
      <c r="P38" s="172"/>
      <c r="Q38" s="47"/>
    </row>
    <row r="39" spans="1:17" ht="34.5" customHeight="1">
      <c r="A39" s="46"/>
      <c r="B39" s="111" t="s">
        <v>64</v>
      </c>
      <c r="C39" s="111">
        <v>4.2</v>
      </c>
      <c r="D39" s="141" t="s">
        <v>103</v>
      </c>
      <c r="E39" s="142"/>
      <c r="F39" s="142"/>
      <c r="G39" s="142"/>
      <c r="H39" s="142"/>
      <c r="I39" s="142"/>
      <c r="J39" s="142"/>
      <c r="K39" s="142"/>
      <c r="L39" s="143"/>
      <c r="M39" s="34" t="s">
        <v>61</v>
      </c>
      <c r="N39" s="34" t="s">
        <v>61</v>
      </c>
      <c r="O39" s="172"/>
      <c r="P39" s="172"/>
      <c r="Q39" s="47"/>
    </row>
    <row r="40" spans="1:17" ht="14.25" customHeight="1">
      <c r="A40" s="46"/>
      <c r="B40" s="177" t="s">
        <v>64</v>
      </c>
      <c r="C40" s="177">
        <v>4.3</v>
      </c>
      <c r="D40" s="169" t="s">
        <v>205</v>
      </c>
      <c r="E40" s="170"/>
      <c r="F40" s="170"/>
      <c r="G40" s="170"/>
      <c r="H40" s="170"/>
      <c r="I40" s="170"/>
      <c r="J40" s="170"/>
      <c r="K40" s="170"/>
      <c r="L40" s="171"/>
      <c r="M40" s="54" t="s">
        <v>61</v>
      </c>
      <c r="N40" s="54" t="s">
        <v>61</v>
      </c>
      <c r="O40" s="168"/>
      <c r="P40" s="168"/>
      <c r="Q40" s="47"/>
    </row>
    <row r="41" spans="1:17" ht="14.25">
      <c r="A41" s="46"/>
      <c r="B41" s="30" t="s">
        <v>19</v>
      </c>
      <c r="C41" s="31"/>
      <c r="D41" s="31"/>
      <c r="E41" s="31"/>
      <c r="F41" s="31"/>
      <c r="G41" s="31"/>
      <c r="H41" s="31"/>
      <c r="I41" s="31"/>
      <c r="J41" s="31"/>
      <c r="K41" s="31"/>
      <c r="L41" s="31"/>
      <c r="M41" s="31"/>
      <c r="N41" s="31"/>
      <c r="O41" s="31"/>
      <c r="P41" s="32"/>
      <c r="Q41" s="47"/>
    </row>
    <row r="42" spans="1:17" ht="34.5" customHeight="1">
      <c r="A42" s="46"/>
      <c r="B42" s="111" t="s">
        <v>64</v>
      </c>
      <c r="C42" s="111">
        <v>5.1</v>
      </c>
      <c r="D42" s="141" t="s">
        <v>105</v>
      </c>
      <c r="E42" s="142"/>
      <c r="F42" s="142"/>
      <c r="G42" s="142"/>
      <c r="H42" s="142"/>
      <c r="I42" s="142"/>
      <c r="J42" s="142"/>
      <c r="K42" s="142"/>
      <c r="L42" s="143"/>
      <c r="M42" s="34" t="s">
        <v>61</v>
      </c>
      <c r="N42" s="34" t="s">
        <v>61</v>
      </c>
      <c r="O42" s="172"/>
      <c r="P42" s="172"/>
      <c r="Q42" s="47"/>
    </row>
    <row r="43" spans="1:17" ht="14.25" customHeight="1">
      <c r="A43" s="46"/>
      <c r="B43" s="111" t="s">
        <v>64</v>
      </c>
      <c r="C43" s="111">
        <v>5.2</v>
      </c>
      <c r="D43" s="141" t="s">
        <v>106</v>
      </c>
      <c r="E43" s="142"/>
      <c r="F43" s="142"/>
      <c r="G43" s="142"/>
      <c r="H43" s="142"/>
      <c r="I43" s="142"/>
      <c r="J43" s="142"/>
      <c r="K43" s="142"/>
      <c r="L43" s="143"/>
      <c r="M43" s="34" t="s">
        <v>61</v>
      </c>
      <c r="N43" s="34" t="s">
        <v>61</v>
      </c>
      <c r="O43" s="172"/>
      <c r="P43" s="172"/>
      <c r="Q43" s="47"/>
    </row>
    <row r="44" spans="1:17" ht="14.25" customHeight="1">
      <c r="A44" s="46"/>
      <c r="B44" s="178" t="s">
        <v>65</v>
      </c>
      <c r="C44" s="178">
        <v>5.1</v>
      </c>
      <c r="D44" s="169" t="s">
        <v>107</v>
      </c>
      <c r="E44" s="170"/>
      <c r="F44" s="170"/>
      <c r="G44" s="170"/>
      <c r="H44" s="170"/>
      <c r="I44" s="170"/>
      <c r="J44" s="170"/>
      <c r="K44" s="170"/>
      <c r="L44" s="171"/>
      <c r="M44" s="54" t="s">
        <v>61</v>
      </c>
      <c r="N44" s="54" t="s">
        <v>61</v>
      </c>
      <c r="O44" s="168"/>
      <c r="P44" s="168"/>
      <c r="Q44" s="47"/>
    </row>
    <row r="45" spans="1:17" ht="14.25">
      <c r="A45" s="46"/>
      <c r="B45" s="30" t="s">
        <v>20</v>
      </c>
      <c r="C45" s="31"/>
      <c r="D45" s="31"/>
      <c r="E45" s="31"/>
      <c r="F45" s="31"/>
      <c r="G45" s="31"/>
      <c r="H45" s="31"/>
      <c r="I45" s="31"/>
      <c r="J45" s="31"/>
      <c r="K45" s="31"/>
      <c r="L45" s="31"/>
      <c r="M45" s="31"/>
      <c r="N45" s="31"/>
      <c r="O45" s="31"/>
      <c r="P45" s="32"/>
      <c r="Q45" s="47"/>
    </row>
    <row r="46" spans="1:17" ht="69.75" customHeight="1">
      <c r="A46" s="46"/>
      <c r="B46" s="178" t="s">
        <v>65</v>
      </c>
      <c r="C46" s="178">
        <v>6.1</v>
      </c>
      <c r="D46" s="169" t="s">
        <v>467</v>
      </c>
      <c r="E46" s="170"/>
      <c r="F46" s="170"/>
      <c r="G46" s="170"/>
      <c r="H46" s="170"/>
      <c r="I46" s="170"/>
      <c r="J46" s="170"/>
      <c r="K46" s="170"/>
      <c r="L46" s="171"/>
      <c r="M46" s="54" t="s">
        <v>61</v>
      </c>
      <c r="N46" s="54" t="s">
        <v>61</v>
      </c>
      <c r="O46" s="168"/>
      <c r="P46" s="168"/>
      <c r="Q46" s="47"/>
    </row>
    <row r="47" spans="1:17" ht="14.25">
      <c r="A47" s="46"/>
      <c r="B47" s="30" t="s">
        <v>22</v>
      </c>
      <c r="C47" s="31"/>
      <c r="D47" s="31"/>
      <c r="E47" s="31"/>
      <c r="F47" s="31"/>
      <c r="G47" s="31"/>
      <c r="H47" s="31"/>
      <c r="I47" s="31"/>
      <c r="J47" s="31"/>
      <c r="K47" s="31"/>
      <c r="L47" s="31"/>
      <c r="M47" s="31"/>
      <c r="N47" s="31"/>
      <c r="O47" s="31"/>
      <c r="P47" s="32"/>
      <c r="Q47" s="47"/>
    </row>
    <row r="48" spans="1:17" ht="34.5" customHeight="1">
      <c r="A48" s="46"/>
      <c r="B48" s="110" t="s">
        <v>63</v>
      </c>
      <c r="C48" s="110">
        <v>7.2</v>
      </c>
      <c r="D48" s="173" t="s">
        <v>207</v>
      </c>
      <c r="E48" s="174"/>
      <c r="F48" s="174"/>
      <c r="G48" s="174"/>
      <c r="H48" s="174"/>
      <c r="I48" s="174"/>
      <c r="J48" s="174"/>
      <c r="K48" s="174"/>
      <c r="L48" s="175"/>
      <c r="M48" s="33" t="s">
        <v>61</v>
      </c>
      <c r="N48" s="33" t="s">
        <v>61</v>
      </c>
      <c r="O48" s="176"/>
      <c r="P48" s="176"/>
      <c r="Q48" s="47"/>
    </row>
    <row r="49" spans="1:17" ht="23.25" customHeight="1">
      <c r="A49" s="46"/>
      <c r="B49" s="110" t="s">
        <v>63</v>
      </c>
      <c r="C49" s="110">
        <v>7.3</v>
      </c>
      <c r="D49" s="173" t="s">
        <v>208</v>
      </c>
      <c r="E49" s="174"/>
      <c r="F49" s="174"/>
      <c r="G49" s="174"/>
      <c r="H49" s="174"/>
      <c r="I49" s="174"/>
      <c r="J49" s="174"/>
      <c r="K49" s="174"/>
      <c r="L49" s="175"/>
      <c r="M49" s="33" t="s">
        <v>61</v>
      </c>
      <c r="N49" s="33" t="s">
        <v>61</v>
      </c>
      <c r="O49" s="176"/>
      <c r="P49" s="176"/>
      <c r="Q49" s="47"/>
    </row>
    <row r="50" spans="1:17" ht="46.5" customHeight="1">
      <c r="A50" s="46"/>
      <c r="B50" s="111" t="s">
        <v>64</v>
      </c>
      <c r="C50" s="111">
        <v>7.1</v>
      </c>
      <c r="D50" s="141" t="s">
        <v>209</v>
      </c>
      <c r="E50" s="142"/>
      <c r="F50" s="142"/>
      <c r="G50" s="142"/>
      <c r="H50" s="142"/>
      <c r="I50" s="142"/>
      <c r="J50" s="142"/>
      <c r="K50" s="142"/>
      <c r="L50" s="143"/>
      <c r="M50" s="34" t="s">
        <v>61</v>
      </c>
      <c r="N50" s="34" t="s">
        <v>61</v>
      </c>
      <c r="O50" s="172"/>
      <c r="P50" s="172"/>
      <c r="Q50" s="47"/>
    </row>
    <row r="51" spans="1:17" ht="23.25" customHeight="1">
      <c r="A51" s="46"/>
      <c r="B51" s="111" t="s">
        <v>64</v>
      </c>
      <c r="C51" s="111">
        <v>7.2</v>
      </c>
      <c r="D51" s="141" t="s">
        <v>110</v>
      </c>
      <c r="E51" s="142"/>
      <c r="F51" s="142"/>
      <c r="G51" s="142"/>
      <c r="H51" s="142"/>
      <c r="I51" s="142"/>
      <c r="J51" s="142"/>
      <c r="K51" s="142"/>
      <c r="L51" s="143"/>
      <c r="M51" s="34" t="s">
        <v>61</v>
      </c>
      <c r="N51" s="34" t="s">
        <v>61</v>
      </c>
      <c r="O51" s="172"/>
      <c r="P51" s="172"/>
      <c r="Q51" s="47"/>
    </row>
    <row r="52" spans="1:17" ht="14.25" customHeight="1">
      <c r="A52" s="46"/>
      <c r="B52" s="177" t="s">
        <v>64</v>
      </c>
      <c r="C52" s="177">
        <v>7.3</v>
      </c>
      <c r="D52" s="169" t="s">
        <v>111</v>
      </c>
      <c r="E52" s="170"/>
      <c r="F52" s="170"/>
      <c r="G52" s="170"/>
      <c r="H52" s="170"/>
      <c r="I52" s="170"/>
      <c r="J52" s="170"/>
      <c r="K52" s="170"/>
      <c r="L52" s="171"/>
      <c r="M52" s="54" t="s">
        <v>61</v>
      </c>
      <c r="N52" s="54" t="s">
        <v>61</v>
      </c>
      <c r="O52" s="168"/>
      <c r="P52" s="168"/>
      <c r="Q52" s="47"/>
    </row>
    <row r="53" spans="1:17" ht="14.25">
      <c r="A53" s="46"/>
      <c r="B53" s="30" t="s">
        <v>262</v>
      </c>
      <c r="C53" s="31"/>
      <c r="D53" s="31"/>
      <c r="E53" s="31"/>
      <c r="F53" s="31"/>
      <c r="G53" s="31"/>
      <c r="H53" s="31"/>
      <c r="I53" s="31"/>
      <c r="J53" s="31"/>
      <c r="K53" s="31"/>
      <c r="L53" s="31"/>
      <c r="M53" s="31"/>
      <c r="N53" s="31"/>
      <c r="O53" s="31"/>
      <c r="P53" s="32"/>
      <c r="Q53" s="47"/>
    </row>
    <row r="54" spans="1:17" ht="23.25" customHeight="1">
      <c r="A54" s="46"/>
      <c r="B54" s="177" t="s">
        <v>64</v>
      </c>
      <c r="C54" s="177">
        <v>8.2</v>
      </c>
      <c r="D54" s="169" t="s">
        <v>114</v>
      </c>
      <c r="E54" s="170"/>
      <c r="F54" s="170"/>
      <c r="G54" s="170"/>
      <c r="H54" s="170"/>
      <c r="I54" s="170"/>
      <c r="J54" s="170"/>
      <c r="K54" s="170"/>
      <c r="L54" s="171"/>
      <c r="M54" s="54" t="s">
        <v>61</v>
      </c>
      <c r="N54" s="54" t="s">
        <v>61</v>
      </c>
      <c r="O54" s="168"/>
      <c r="P54" s="168"/>
      <c r="Q54" s="47"/>
    </row>
    <row r="55" spans="1:17" ht="14.25">
      <c r="A55" s="46"/>
      <c r="B55" s="30" t="s">
        <v>25</v>
      </c>
      <c r="C55" s="31"/>
      <c r="D55" s="31"/>
      <c r="E55" s="31"/>
      <c r="F55" s="31"/>
      <c r="G55" s="31"/>
      <c r="H55" s="31"/>
      <c r="I55" s="31"/>
      <c r="J55" s="31"/>
      <c r="K55" s="31"/>
      <c r="L55" s="31"/>
      <c r="M55" s="31"/>
      <c r="N55" s="31"/>
      <c r="O55" s="31"/>
      <c r="P55" s="32"/>
      <c r="Q55" s="47"/>
    </row>
    <row r="56" spans="1:17" ht="23.25" customHeight="1">
      <c r="A56" s="46"/>
      <c r="B56" s="110" t="s">
        <v>63</v>
      </c>
      <c r="C56" s="110">
        <v>9.3</v>
      </c>
      <c r="D56" s="173" t="s">
        <v>118</v>
      </c>
      <c r="E56" s="174"/>
      <c r="F56" s="174"/>
      <c r="G56" s="174"/>
      <c r="H56" s="174"/>
      <c r="I56" s="174"/>
      <c r="J56" s="174"/>
      <c r="K56" s="174"/>
      <c r="L56" s="175"/>
      <c r="M56" s="33" t="s">
        <v>61</v>
      </c>
      <c r="N56" s="33" t="s">
        <v>61</v>
      </c>
      <c r="O56" s="176"/>
      <c r="P56" s="176"/>
      <c r="Q56" s="47"/>
    </row>
    <row r="57" spans="1:17" ht="34.5" customHeight="1">
      <c r="A57" s="46"/>
      <c r="B57" s="111" t="s">
        <v>64</v>
      </c>
      <c r="C57" s="111">
        <v>9.1</v>
      </c>
      <c r="D57" s="141" t="s">
        <v>212</v>
      </c>
      <c r="E57" s="142"/>
      <c r="F57" s="142"/>
      <c r="G57" s="142"/>
      <c r="H57" s="142"/>
      <c r="I57" s="142"/>
      <c r="J57" s="142"/>
      <c r="K57" s="142"/>
      <c r="L57" s="143"/>
      <c r="M57" s="34" t="s">
        <v>61</v>
      </c>
      <c r="N57" s="34" t="s">
        <v>61</v>
      </c>
      <c r="O57" s="172"/>
      <c r="P57" s="172"/>
      <c r="Q57" s="47"/>
    </row>
    <row r="58" spans="1:17" ht="34.5" customHeight="1">
      <c r="A58" s="46"/>
      <c r="B58" s="111" t="s">
        <v>64</v>
      </c>
      <c r="C58" s="111">
        <v>9.2</v>
      </c>
      <c r="D58" s="141" t="s">
        <v>119</v>
      </c>
      <c r="E58" s="142"/>
      <c r="F58" s="142"/>
      <c r="G58" s="142"/>
      <c r="H58" s="142"/>
      <c r="I58" s="142"/>
      <c r="J58" s="142"/>
      <c r="K58" s="142"/>
      <c r="L58" s="143"/>
      <c r="M58" s="34" t="s">
        <v>61</v>
      </c>
      <c r="N58" s="34" t="s">
        <v>61</v>
      </c>
      <c r="O58" s="172"/>
      <c r="P58" s="172"/>
      <c r="Q58" s="47"/>
    </row>
    <row r="59" spans="1:17" ht="23.25" customHeight="1">
      <c r="A59" s="46"/>
      <c r="B59" s="111" t="s">
        <v>64</v>
      </c>
      <c r="C59" s="111">
        <v>9.3</v>
      </c>
      <c r="D59" s="141" t="s">
        <v>120</v>
      </c>
      <c r="E59" s="142"/>
      <c r="F59" s="142"/>
      <c r="G59" s="142"/>
      <c r="H59" s="142"/>
      <c r="I59" s="142"/>
      <c r="J59" s="142"/>
      <c r="K59" s="142"/>
      <c r="L59" s="143"/>
      <c r="M59" s="34" t="s">
        <v>61</v>
      </c>
      <c r="N59" s="34" t="s">
        <v>61</v>
      </c>
      <c r="O59" s="172"/>
      <c r="P59" s="172"/>
      <c r="Q59" s="47"/>
    </row>
    <row r="60" spans="1:17" ht="34.5" customHeight="1">
      <c r="A60" s="46"/>
      <c r="B60" s="111" t="s">
        <v>64</v>
      </c>
      <c r="C60" s="111">
        <v>9.4</v>
      </c>
      <c r="D60" s="141" t="s">
        <v>121</v>
      </c>
      <c r="E60" s="142"/>
      <c r="F60" s="142"/>
      <c r="G60" s="142"/>
      <c r="H60" s="142"/>
      <c r="I60" s="142"/>
      <c r="J60" s="142"/>
      <c r="K60" s="142"/>
      <c r="L60" s="143"/>
      <c r="M60" s="34" t="s">
        <v>61</v>
      </c>
      <c r="N60" s="34" t="s">
        <v>61</v>
      </c>
      <c r="O60" s="172"/>
      <c r="P60" s="172"/>
      <c r="Q60" s="47"/>
    </row>
    <row r="61" spans="1:17" ht="23.25" customHeight="1">
      <c r="A61" s="46"/>
      <c r="B61" s="111" t="s">
        <v>64</v>
      </c>
      <c r="C61" s="111">
        <v>9.6</v>
      </c>
      <c r="D61" s="141" t="s">
        <v>442</v>
      </c>
      <c r="E61" s="142"/>
      <c r="F61" s="142"/>
      <c r="G61" s="142"/>
      <c r="H61" s="142"/>
      <c r="I61" s="142"/>
      <c r="J61" s="142"/>
      <c r="K61" s="142"/>
      <c r="L61" s="143"/>
      <c r="M61" s="34" t="s">
        <v>61</v>
      </c>
      <c r="N61" s="34" t="s">
        <v>61</v>
      </c>
      <c r="O61" s="172"/>
      <c r="P61" s="172"/>
      <c r="Q61" s="47"/>
    </row>
    <row r="62" spans="1:17" ht="23.25" customHeight="1">
      <c r="A62" s="46"/>
      <c r="B62" s="111" t="s">
        <v>64</v>
      </c>
      <c r="C62" s="111">
        <v>9.7</v>
      </c>
      <c r="D62" s="141" t="s">
        <v>443</v>
      </c>
      <c r="E62" s="142"/>
      <c r="F62" s="142"/>
      <c r="G62" s="142"/>
      <c r="H62" s="142"/>
      <c r="I62" s="142"/>
      <c r="J62" s="142"/>
      <c r="K62" s="142"/>
      <c r="L62" s="143"/>
      <c r="M62" s="34" t="s">
        <v>61</v>
      </c>
      <c r="N62" s="34" t="s">
        <v>61</v>
      </c>
      <c r="O62" s="172"/>
      <c r="P62" s="172"/>
      <c r="Q62" s="47"/>
    </row>
    <row r="63" spans="1:17" ht="14.25" customHeight="1">
      <c r="A63" s="46"/>
      <c r="B63" s="111" t="s">
        <v>64</v>
      </c>
      <c r="C63" s="111">
        <v>9.8</v>
      </c>
      <c r="D63" s="141" t="s">
        <v>26</v>
      </c>
      <c r="E63" s="142"/>
      <c r="F63" s="142"/>
      <c r="G63" s="142"/>
      <c r="H63" s="142"/>
      <c r="I63" s="142"/>
      <c r="J63" s="142"/>
      <c r="K63" s="142"/>
      <c r="L63" s="143"/>
      <c r="M63" s="34" t="s">
        <v>61</v>
      </c>
      <c r="N63" s="34" t="s">
        <v>61</v>
      </c>
      <c r="O63" s="172"/>
      <c r="P63" s="172"/>
      <c r="Q63" s="47"/>
    </row>
    <row r="64" spans="1:17" ht="14.25" customHeight="1">
      <c r="A64" s="46"/>
      <c r="B64" s="106" t="s">
        <v>65</v>
      </c>
      <c r="C64" s="106">
        <v>9.1</v>
      </c>
      <c r="D64" s="169" t="s">
        <v>213</v>
      </c>
      <c r="E64" s="170"/>
      <c r="F64" s="170"/>
      <c r="G64" s="170"/>
      <c r="H64" s="170"/>
      <c r="I64" s="170"/>
      <c r="J64" s="170"/>
      <c r="K64" s="170"/>
      <c r="L64" s="171"/>
      <c r="M64" s="54" t="s">
        <v>61</v>
      </c>
      <c r="N64" s="54" t="s">
        <v>61</v>
      </c>
      <c r="O64" s="168"/>
      <c r="P64" s="168"/>
      <c r="Q64" s="47"/>
    </row>
    <row r="65" spans="1:17" ht="23.25" customHeight="1">
      <c r="A65" s="46"/>
      <c r="B65" s="106" t="s">
        <v>65</v>
      </c>
      <c r="C65" s="106">
        <v>9.2</v>
      </c>
      <c r="D65" s="169" t="s">
        <v>123</v>
      </c>
      <c r="E65" s="170"/>
      <c r="F65" s="170"/>
      <c r="G65" s="170"/>
      <c r="H65" s="170"/>
      <c r="I65" s="170"/>
      <c r="J65" s="170"/>
      <c r="K65" s="170"/>
      <c r="L65" s="171"/>
      <c r="M65" s="54" t="s">
        <v>61</v>
      </c>
      <c r="N65" s="54" t="s">
        <v>61</v>
      </c>
      <c r="O65" s="168"/>
      <c r="P65" s="168"/>
      <c r="Q65" s="47"/>
    </row>
    <row r="66" spans="1:17" ht="23.25" customHeight="1">
      <c r="A66" s="46"/>
      <c r="B66" s="106" t="s">
        <v>65</v>
      </c>
      <c r="C66" s="106">
        <v>9.3</v>
      </c>
      <c r="D66" s="169" t="s">
        <v>124</v>
      </c>
      <c r="E66" s="170"/>
      <c r="F66" s="170"/>
      <c r="G66" s="170"/>
      <c r="H66" s="170"/>
      <c r="I66" s="170"/>
      <c r="J66" s="170"/>
      <c r="K66" s="170"/>
      <c r="L66" s="171"/>
      <c r="M66" s="54" t="s">
        <v>61</v>
      </c>
      <c r="N66" s="54" t="s">
        <v>61</v>
      </c>
      <c r="O66" s="168"/>
      <c r="P66" s="168"/>
      <c r="Q66" s="47"/>
    </row>
    <row r="67" spans="1:17" ht="46.5" customHeight="1">
      <c r="A67" s="46"/>
      <c r="B67" s="178" t="s">
        <v>65</v>
      </c>
      <c r="C67" s="178">
        <v>9.4</v>
      </c>
      <c r="D67" s="169" t="s">
        <v>470</v>
      </c>
      <c r="E67" s="170"/>
      <c r="F67" s="170"/>
      <c r="G67" s="170"/>
      <c r="H67" s="170"/>
      <c r="I67" s="170"/>
      <c r="J67" s="170"/>
      <c r="K67" s="170"/>
      <c r="L67" s="171"/>
      <c r="M67" s="54" t="s">
        <v>61</v>
      </c>
      <c r="N67" s="54" t="s">
        <v>61</v>
      </c>
      <c r="O67" s="168"/>
      <c r="P67" s="168"/>
      <c r="Q67" s="47"/>
    </row>
    <row r="68" spans="1:17" ht="14.25">
      <c r="A68" s="46"/>
      <c r="B68" s="30" t="s">
        <v>179</v>
      </c>
      <c r="C68" s="31"/>
      <c r="D68" s="31"/>
      <c r="E68" s="31"/>
      <c r="F68" s="31"/>
      <c r="G68" s="31"/>
      <c r="H68" s="31"/>
      <c r="I68" s="31"/>
      <c r="J68" s="31"/>
      <c r="K68" s="31"/>
      <c r="L68" s="31"/>
      <c r="M68" s="31"/>
      <c r="N68" s="31"/>
      <c r="O68" s="31"/>
      <c r="P68" s="32"/>
      <c r="Q68" s="47"/>
    </row>
    <row r="69" spans="1:17" ht="34.5" customHeight="1">
      <c r="A69" s="46"/>
      <c r="B69" s="111" t="s">
        <v>64</v>
      </c>
      <c r="C69" s="111">
        <v>10.1</v>
      </c>
      <c r="D69" s="141" t="s">
        <v>214</v>
      </c>
      <c r="E69" s="142"/>
      <c r="F69" s="142"/>
      <c r="G69" s="142"/>
      <c r="H69" s="142"/>
      <c r="I69" s="142"/>
      <c r="J69" s="142"/>
      <c r="K69" s="142"/>
      <c r="L69" s="143"/>
      <c r="M69" s="34" t="s">
        <v>61</v>
      </c>
      <c r="N69" s="34" t="s">
        <v>61</v>
      </c>
      <c r="O69" s="172"/>
      <c r="P69" s="172"/>
      <c r="Q69" s="47"/>
    </row>
    <row r="70" spans="1:17" ht="34.5" customHeight="1">
      <c r="A70" s="46"/>
      <c r="B70" s="178" t="s">
        <v>65</v>
      </c>
      <c r="C70" s="178">
        <v>10.1</v>
      </c>
      <c r="D70" s="169" t="s">
        <v>215</v>
      </c>
      <c r="E70" s="170"/>
      <c r="F70" s="170"/>
      <c r="G70" s="170"/>
      <c r="H70" s="170"/>
      <c r="I70" s="170"/>
      <c r="J70" s="170"/>
      <c r="K70" s="170"/>
      <c r="L70" s="171"/>
      <c r="M70" s="54" t="s">
        <v>61</v>
      </c>
      <c r="N70" s="54" t="s">
        <v>61</v>
      </c>
      <c r="O70" s="168"/>
      <c r="P70" s="168"/>
      <c r="Q70" s="47"/>
    </row>
    <row r="71" spans="1:17" ht="14.25">
      <c r="A71" s="46"/>
      <c r="B71" s="30" t="s">
        <v>28</v>
      </c>
      <c r="C71" s="31"/>
      <c r="D71" s="31"/>
      <c r="E71" s="31"/>
      <c r="F71" s="31"/>
      <c r="G71" s="31"/>
      <c r="H71" s="31"/>
      <c r="I71" s="31"/>
      <c r="J71" s="31"/>
      <c r="K71" s="31"/>
      <c r="L71" s="31"/>
      <c r="M71" s="31"/>
      <c r="N71" s="31"/>
      <c r="O71" s="31"/>
      <c r="P71" s="32"/>
      <c r="Q71" s="47"/>
    </row>
    <row r="72" spans="1:17" ht="14.25" customHeight="1">
      <c r="A72" s="46"/>
      <c r="B72" s="177" t="s">
        <v>64</v>
      </c>
      <c r="C72" s="177">
        <v>11.5</v>
      </c>
      <c r="D72" s="169" t="s">
        <v>220</v>
      </c>
      <c r="E72" s="170"/>
      <c r="F72" s="170"/>
      <c r="G72" s="170"/>
      <c r="H72" s="170"/>
      <c r="I72" s="170"/>
      <c r="J72" s="170"/>
      <c r="K72" s="170"/>
      <c r="L72" s="171"/>
      <c r="M72" s="54" t="s">
        <v>61</v>
      </c>
      <c r="N72" s="54" t="s">
        <v>61</v>
      </c>
      <c r="O72" s="168"/>
      <c r="P72" s="168"/>
      <c r="Q72" s="47"/>
    </row>
    <row r="73" spans="1:17" ht="14.25">
      <c r="A73" s="46"/>
      <c r="B73" s="30" t="s">
        <v>34</v>
      </c>
      <c r="C73" s="31"/>
      <c r="D73" s="31"/>
      <c r="E73" s="31"/>
      <c r="F73" s="31"/>
      <c r="G73" s="31"/>
      <c r="H73" s="31"/>
      <c r="I73" s="31"/>
      <c r="J73" s="31"/>
      <c r="K73" s="31"/>
      <c r="L73" s="31"/>
      <c r="M73" s="31"/>
      <c r="N73" s="31"/>
      <c r="O73" s="31"/>
      <c r="P73" s="32"/>
      <c r="Q73" s="47"/>
    </row>
    <row r="74" spans="1:17" ht="46.5" customHeight="1">
      <c r="A74" s="46"/>
      <c r="B74" s="111" t="s">
        <v>64</v>
      </c>
      <c r="C74" s="111">
        <v>13.1</v>
      </c>
      <c r="D74" s="141" t="s">
        <v>255</v>
      </c>
      <c r="E74" s="142"/>
      <c r="F74" s="142"/>
      <c r="G74" s="142"/>
      <c r="H74" s="142"/>
      <c r="I74" s="142"/>
      <c r="J74" s="142"/>
      <c r="K74" s="142"/>
      <c r="L74" s="143"/>
      <c r="M74" s="34" t="s">
        <v>61</v>
      </c>
      <c r="N74" s="34" t="s">
        <v>61</v>
      </c>
      <c r="O74" s="172"/>
      <c r="P74" s="172"/>
      <c r="Q74" s="47"/>
    </row>
    <row r="75" spans="1:17" ht="23.25" customHeight="1">
      <c r="A75" s="46"/>
      <c r="B75" s="111" t="s">
        <v>64</v>
      </c>
      <c r="C75" s="111">
        <v>13.3</v>
      </c>
      <c r="D75" s="141" t="s">
        <v>129</v>
      </c>
      <c r="E75" s="142"/>
      <c r="F75" s="142"/>
      <c r="G75" s="142"/>
      <c r="H75" s="142"/>
      <c r="I75" s="142"/>
      <c r="J75" s="142"/>
      <c r="K75" s="142"/>
      <c r="L75" s="143"/>
      <c r="M75" s="34" t="s">
        <v>61</v>
      </c>
      <c r="N75" s="34" t="s">
        <v>61</v>
      </c>
      <c r="O75" s="172"/>
      <c r="P75" s="172"/>
      <c r="Q75" s="47"/>
    </row>
    <row r="76" spans="1:17" ht="14.25" customHeight="1">
      <c r="A76" s="46"/>
      <c r="B76" s="111" t="s">
        <v>64</v>
      </c>
      <c r="C76" s="111">
        <v>13.6</v>
      </c>
      <c r="D76" s="141" t="s">
        <v>225</v>
      </c>
      <c r="E76" s="142"/>
      <c r="F76" s="142"/>
      <c r="G76" s="142"/>
      <c r="H76" s="142"/>
      <c r="I76" s="142"/>
      <c r="J76" s="142"/>
      <c r="K76" s="142"/>
      <c r="L76" s="143"/>
      <c r="M76" s="34" t="s">
        <v>61</v>
      </c>
      <c r="N76" s="34" t="s">
        <v>61</v>
      </c>
      <c r="O76" s="172"/>
      <c r="P76" s="172"/>
      <c r="Q76" s="47"/>
    </row>
    <row r="77" spans="1:17" ht="14.25" customHeight="1">
      <c r="A77" s="46"/>
      <c r="B77" s="106" t="s">
        <v>65</v>
      </c>
      <c r="C77" s="106">
        <v>13.3</v>
      </c>
      <c r="D77" s="169" t="s">
        <v>132</v>
      </c>
      <c r="E77" s="170"/>
      <c r="F77" s="170"/>
      <c r="G77" s="170"/>
      <c r="H77" s="170"/>
      <c r="I77" s="170"/>
      <c r="J77" s="170"/>
      <c r="K77" s="170"/>
      <c r="L77" s="171"/>
      <c r="M77" s="54" t="s">
        <v>61</v>
      </c>
      <c r="N77" s="54" t="s">
        <v>61</v>
      </c>
      <c r="O77" s="168"/>
      <c r="P77" s="168"/>
      <c r="Q77" s="47"/>
    </row>
    <row r="78" spans="1:17" ht="23.25" customHeight="1">
      <c r="A78" s="46"/>
      <c r="B78" s="178" t="s">
        <v>65</v>
      </c>
      <c r="C78" s="178">
        <v>13.5</v>
      </c>
      <c r="D78" s="169" t="s">
        <v>194</v>
      </c>
      <c r="E78" s="170"/>
      <c r="F78" s="170"/>
      <c r="G78" s="170"/>
      <c r="H78" s="170"/>
      <c r="I78" s="170"/>
      <c r="J78" s="170"/>
      <c r="K78" s="170"/>
      <c r="L78" s="171"/>
      <c r="M78" s="54" t="s">
        <v>61</v>
      </c>
      <c r="N78" s="54" t="s">
        <v>61</v>
      </c>
      <c r="O78" s="168"/>
      <c r="P78" s="168"/>
      <c r="Q78" s="47"/>
    </row>
    <row r="79" spans="1:17" ht="14.25">
      <c r="A79" s="46"/>
      <c r="B79" s="30" t="s">
        <v>35</v>
      </c>
      <c r="C79" s="31"/>
      <c r="D79" s="31"/>
      <c r="E79" s="31"/>
      <c r="F79" s="31"/>
      <c r="G79" s="31"/>
      <c r="H79" s="31"/>
      <c r="I79" s="31"/>
      <c r="J79" s="31"/>
      <c r="K79" s="31"/>
      <c r="L79" s="31"/>
      <c r="M79" s="31"/>
      <c r="N79" s="31"/>
      <c r="O79" s="31"/>
      <c r="P79" s="32"/>
      <c r="Q79" s="47"/>
    </row>
    <row r="80" spans="1:17" ht="34.5" customHeight="1">
      <c r="A80" s="46"/>
      <c r="B80" s="111" t="s">
        <v>64</v>
      </c>
      <c r="C80" s="111">
        <v>14.1</v>
      </c>
      <c r="D80" s="141" t="s">
        <v>168</v>
      </c>
      <c r="E80" s="142"/>
      <c r="F80" s="142"/>
      <c r="G80" s="142"/>
      <c r="H80" s="142"/>
      <c r="I80" s="142"/>
      <c r="J80" s="142"/>
      <c r="K80" s="142"/>
      <c r="L80" s="143"/>
      <c r="M80" s="34" t="s">
        <v>61</v>
      </c>
      <c r="N80" s="34" t="s">
        <v>61</v>
      </c>
      <c r="O80" s="172"/>
      <c r="P80" s="172"/>
      <c r="Q80" s="47"/>
    </row>
    <row r="81" spans="1:17" ht="23.25" customHeight="1">
      <c r="A81" s="46"/>
      <c r="B81" s="111" t="s">
        <v>64</v>
      </c>
      <c r="C81" s="111">
        <v>14.2</v>
      </c>
      <c r="D81" s="141" t="s">
        <v>37</v>
      </c>
      <c r="E81" s="142"/>
      <c r="F81" s="142"/>
      <c r="G81" s="142"/>
      <c r="H81" s="142"/>
      <c r="I81" s="142"/>
      <c r="J81" s="142"/>
      <c r="K81" s="142"/>
      <c r="L81" s="143"/>
      <c r="M81" s="34" t="s">
        <v>61</v>
      </c>
      <c r="N81" s="34" t="s">
        <v>61</v>
      </c>
      <c r="O81" s="172"/>
      <c r="P81" s="172"/>
      <c r="Q81" s="47"/>
    </row>
    <row r="82" spans="1:17" ht="23.25" customHeight="1">
      <c r="A82" s="46"/>
      <c r="B82" s="111" t="s">
        <v>64</v>
      </c>
      <c r="C82" s="111">
        <v>14.3</v>
      </c>
      <c r="D82" s="141" t="s">
        <v>38</v>
      </c>
      <c r="E82" s="142"/>
      <c r="F82" s="142"/>
      <c r="G82" s="142"/>
      <c r="H82" s="142"/>
      <c r="I82" s="142"/>
      <c r="J82" s="142"/>
      <c r="K82" s="142"/>
      <c r="L82" s="143"/>
      <c r="M82" s="34" t="s">
        <v>61</v>
      </c>
      <c r="N82" s="34" t="s">
        <v>61</v>
      </c>
      <c r="O82" s="172"/>
      <c r="P82" s="172"/>
      <c r="Q82" s="47"/>
    </row>
    <row r="83" spans="1:17" ht="14.25" customHeight="1">
      <c r="A83" s="46"/>
      <c r="B83" s="111" t="s">
        <v>64</v>
      </c>
      <c r="C83" s="111">
        <v>14.4</v>
      </c>
      <c r="D83" s="141" t="s">
        <v>133</v>
      </c>
      <c r="E83" s="142"/>
      <c r="F83" s="142"/>
      <c r="G83" s="142"/>
      <c r="H83" s="142"/>
      <c r="I83" s="142"/>
      <c r="J83" s="142"/>
      <c r="K83" s="142"/>
      <c r="L83" s="143"/>
      <c r="M83" s="34" t="s">
        <v>61</v>
      </c>
      <c r="N83" s="34" t="s">
        <v>61</v>
      </c>
      <c r="O83" s="172"/>
      <c r="P83" s="172"/>
      <c r="Q83" s="47"/>
    </row>
    <row r="84" spans="1:17" ht="23.25" customHeight="1">
      <c r="A84" s="46"/>
      <c r="B84" s="178" t="s">
        <v>65</v>
      </c>
      <c r="C84" s="178">
        <v>14.1</v>
      </c>
      <c r="D84" s="169" t="s">
        <v>226</v>
      </c>
      <c r="E84" s="170"/>
      <c r="F84" s="170"/>
      <c r="G84" s="170"/>
      <c r="H84" s="170"/>
      <c r="I84" s="170"/>
      <c r="J84" s="170"/>
      <c r="K84" s="170"/>
      <c r="L84" s="171"/>
      <c r="M84" s="54" t="s">
        <v>61</v>
      </c>
      <c r="N84" s="54" t="s">
        <v>61</v>
      </c>
      <c r="O84" s="168"/>
      <c r="P84" s="168"/>
      <c r="Q84" s="47"/>
    </row>
    <row r="85" spans="1:17" ht="14.25">
      <c r="A85" s="46"/>
      <c r="B85" s="30" t="s">
        <v>39</v>
      </c>
      <c r="C85" s="31"/>
      <c r="D85" s="31"/>
      <c r="E85" s="31"/>
      <c r="F85" s="31"/>
      <c r="G85" s="31"/>
      <c r="H85" s="31"/>
      <c r="I85" s="31"/>
      <c r="J85" s="31"/>
      <c r="K85" s="31"/>
      <c r="L85" s="31"/>
      <c r="M85" s="31"/>
      <c r="N85" s="31"/>
      <c r="O85" s="31"/>
      <c r="P85" s="32"/>
      <c r="Q85" s="47"/>
    </row>
    <row r="86" spans="1:17" ht="69.75" customHeight="1">
      <c r="A86" s="46"/>
      <c r="B86" s="111" t="s">
        <v>64</v>
      </c>
      <c r="C86" s="111">
        <v>15.1</v>
      </c>
      <c r="D86" s="141" t="s">
        <v>259</v>
      </c>
      <c r="E86" s="142"/>
      <c r="F86" s="142"/>
      <c r="G86" s="142"/>
      <c r="H86" s="142"/>
      <c r="I86" s="142"/>
      <c r="J86" s="142"/>
      <c r="K86" s="142"/>
      <c r="L86" s="143"/>
      <c r="M86" s="34" t="s">
        <v>61</v>
      </c>
      <c r="N86" s="34" t="s">
        <v>61</v>
      </c>
      <c r="O86" s="172"/>
      <c r="P86" s="172"/>
      <c r="Q86" s="47"/>
    </row>
    <row r="87" spans="1:17" ht="23.25" customHeight="1">
      <c r="A87" s="46"/>
      <c r="B87" s="177" t="s">
        <v>64</v>
      </c>
      <c r="C87" s="177">
        <v>15.2</v>
      </c>
      <c r="D87" s="169" t="s">
        <v>256</v>
      </c>
      <c r="E87" s="170"/>
      <c r="F87" s="170"/>
      <c r="G87" s="170"/>
      <c r="H87" s="170"/>
      <c r="I87" s="170"/>
      <c r="J87" s="170"/>
      <c r="K87" s="170"/>
      <c r="L87" s="171"/>
      <c r="M87" s="54" t="s">
        <v>61</v>
      </c>
      <c r="N87" s="54" t="s">
        <v>61</v>
      </c>
      <c r="O87" s="168"/>
      <c r="P87" s="168"/>
      <c r="Q87" s="47"/>
    </row>
    <row r="88" spans="1:17" ht="14.25">
      <c r="A88" s="46"/>
      <c r="B88" s="30" t="s">
        <v>264</v>
      </c>
      <c r="C88" s="31"/>
      <c r="D88" s="31"/>
      <c r="E88" s="31"/>
      <c r="F88" s="31"/>
      <c r="G88" s="31"/>
      <c r="H88" s="31"/>
      <c r="I88" s="31"/>
      <c r="J88" s="31"/>
      <c r="K88" s="31"/>
      <c r="L88" s="31"/>
      <c r="M88" s="31"/>
      <c r="N88" s="31"/>
      <c r="O88" s="31"/>
      <c r="P88" s="32"/>
      <c r="Q88" s="47"/>
    </row>
    <row r="89" spans="1:17" ht="34.5" customHeight="1">
      <c r="A89" s="46"/>
      <c r="B89" s="177" t="s">
        <v>64</v>
      </c>
      <c r="C89" s="177">
        <v>16.2</v>
      </c>
      <c r="D89" s="169" t="s">
        <v>138</v>
      </c>
      <c r="E89" s="170"/>
      <c r="F89" s="170"/>
      <c r="G89" s="170"/>
      <c r="H89" s="170"/>
      <c r="I89" s="170"/>
      <c r="J89" s="170"/>
      <c r="K89" s="170"/>
      <c r="L89" s="171"/>
      <c r="M89" s="54" t="s">
        <v>61</v>
      </c>
      <c r="N89" s="54" t="s">
        <v>61</v>
      </c>
      <c r="O89" s="168"/>
      <c r="P89" s="168"/>
      <c r="Q89" s="47"/>
    </row>
    <row r="90" spans="1:17" ht="14.25">
      <c r="A90" s="46"/>
      <c r="B90" s="30" t="s">
        <v>41</v>
      </c>
      <c r="C90" s="31"/>
      <c r="D90" s="31"/>
      <c r="E90" s="31"/>
      <c r="F90" s="31"/>
      <c r="G90" s="31"/>
      <c r="H90" s="31"/>
      <c r="I90" s="31"/>
      <c r="J90" s="31"/>
      <c r="K90" s="31"/>
      <c r="L90" s="31"/>
      <c r="M90" s="31"/>
      <c r="N90" s="31"/>
      <c r="O90" s="31"/>
      <c r="P90" s="32"/>
      <c r="Q90" s="47"/>
    </row>
    <row r="91" spans="1:17" ht="58.5" customHeight="1">
      <c r="A91" s="46"/>
      <c r="B91" s="177" t="s">
        <v>64</v>
      </c>
      <c r="C91" s="177">
        <v>17.1</v>
      </c>
      <c r="D91" s="169" t="s">
        <v>228</v>
      </c>
      <c r="E91" s="170"/>
      <c r="F91" s="170"/>
      <c r="G91" s="170"/>
      <c r="H91" s="170"/>
      <c r="I91" s="170"/>
      <c r="J91" s="170"/>
      <c r="K91" s="170"/>
      <c r="L91" s="171"/>
      <c r="M91" s="54" t="s">
        <v>61</v>
      </c>
      <c r="N91" s="54" t="s">
        <v>61</v>
      </c>
      <c r="O91" s="168"/>
      <c r="P91" s="168"/>
      <c r="Q91" s="47"/>
    </row>
    <row r="92" spans="1:17" ht="14.25">
      <c r="A92" s="46"/>
      <c r="B92" s="30" t="s">
        <v>42</v>
      </c>
      <c r="C92" s="31"/>
      <c r="D92" s="31"/>
      <c r="E92" s="31"/>
      <c r="F92" s="31"/>
      <c r="G92" s="31"/>
      <c r="H92" s="31"/>
      <c r="I92" s="31"/>
      <c r="J92" s="31"/>
      <c r="K92" s="31"/>
      <c r="L92" s="31"/>
      <c r="M92" s="31"/>
      <c r="N92" s="31"/>
      <c r="O92" s="31"/>
      <c r="P92" s="32"/>
      <c r="Q92" s="47"/>
    </row>
    <row r="93" spans="1:17" ht="46.5" customHeight="1">
      <c r="A93" s="46"/>
      <c r="B93" s="110" t="s">
        <v>63</v>
      </c>
      <c r="C93" s="110">
        <v>18.1</v>
      </c>
      <c r="D93" s="173" t="s">
        <v>471</v>
      </c>
      <c r="E93" s="174"/>
      <c r="F93" s="174"/>
      <c r="G93" s="174"/>
      <c r="H93" s="174"/>
      <c r="I93" s="174"/>
      <c r="J93" s="174"/>
      <c r="K93" s="174"/>
      <c r="L93" s="175"/>
      <c r="M93" s="33" t="s">
        <v>61</v>
      </c>
      <c r="N93" s="33" t="s">
        <v>61</v>
      </c>
      <c r="O93" s="176"/>
      <c r="P93" s="176"/>
      <c r="Q93" s="47"/>
    </row>
    <row r="94" spans="1:17" ht="34.5" customHeight="1">
      <c r="A94" s="46"/>
      <c r="B94" s="111" t="s">
        <v>64</v>
      </c>
      <c r="C94" s="111">
        <v>18.1</v>
      </c>
      <c r="D94" s="141" t="s">
        <v>229</v>
      </c>
      <c r="E94" s="142"/>
      <c r="F94" s="142"/>
      <c r="G94" s="142"/>
      <c r="H94" s="142"/>
      <c r="I94" s="142"/>
      <c r="J94" s="142"/>
      <c r="K94" s="142"/>
      <c r="L94" s="143"/>
      <c r="M94" s="34" t="s">
        <v>61</v>
      </c>
      <c r="N94" s="34" t="s">
        <v>61</v>
      </c>
      <c r="O94" s="172"/>
      <c r="P94" s="172"/>
      <c r="Q94" s="47"/>
    </row>
    <row r="95" spans="1:17" ht="14.25" customHeight="1">
      <c r="A95" s="46"/>
      <c r="B95" s="111" t="s">
        <v>64</v>
      </c>
      <c r="C95" s="111">
        <v>18.2</v>
      </c>
      <c r="D95" s="141" t="s">
        <v>230</v>
      </c>
      <c r="E95" s="142"/>
      <c r="F95" s="142"/>
      <c r="G95" s="142"/>
      <c r="H95" s="142"/>
      <c r="I95" s="142"/>
      <c r="J95" s="142"/>
      <c r="K95" s="142"/>
      <c r="L95" s="143"/>
      <c r="M95" s="34" t="s">
        <v>61</v>
      </c>
      <c r="N95" s="34" t="s">
        <v>61</v>
      </c>
      <c r="O95" s="172"/>
      <c r="P95" s="172"/>
      <c r="Q95" s="47"/>
    </row>
    <row r="96" spans="1:17" ht="23.25" customHeight="1">
      <c r="A96" s="46"/>
      <c r="B96" s="111" t="s">
        <v>64</v>
      </c>
      <c r="C96" s="111">
        <v>18.3</v>
      </c>
      <c r="D96" s="141" t="s">
        <v>231</v>
      </c>
      <c r="E96" s="142"/>
      <c r="F96" s="142"/>
      <c r="G96" s="142"/>
      <c r="H96" s="142"/>
      <c r="I96" s="142"/>
      <c r="J96" s="142"/>
      <c r="K96" s="142"/>
      <c r="L96" s="143"/>
      <c r="M96" s="34" t="s">
        <v>61</v>
      </c>
      <c r="N96" s="34" t="s">
        <v>61</v>
      </c>
      <c r="O96" s="172"/>
      <c r="P96" s="172"/>
      <c r="Q96" s="47"/>
    </row>
    <row r="97" spans="1:17" ht="14.25" customHeight="1">
      <c r="A97" s="46"/>
      <c r="B97" s="111" t="s">
        <v>64</v>
      </c>
      <c r="C97" s="111">
        <v>18.4</v>
      </c>
      <c r="D97" s="141" t="s">
        <v>141</v>
      </c>
      <c r="E97" s="142"/>
      <c r="F97" s="142"/>
      <c r="G97" s="142"/>
      <c r="H97" s="142"/>
      <c r="I97" s="142"/>
      <c r="J97" s="142"/>
      <c r="K97" s="142"/>
      <c r="L97" s="143"/>
      <c r="M97" s="34" t="s">
        <v>61</v>
      </c>
      <c r="N97" s="34" t="s">
        <v>61</v>
      </c>
      <c r="O97" s="172"/>
      <c r="P97" s="172"/>
      <c r="Q97" s="47"/>
    </row>
    <row r="98" spans="1:17" ht="23.25" customHeight="1">
      <c r="A98" s="46"/>
      <c r="B98" s="111" t="s">
        <v>64</v>
      </c>
      <c r="C98" s="111">
        <v>18.5</v>
      </c>
      <c r="D98" s="141" t="s">
        <v>43</v>
      </c>
      <c r="E98" s="142"/>
      <c r="F98" s="142"/>
      <c r="G98" s="142"/>
      <c r="H98" s="142"/>
      <c r="I98" s="142"/>
      <c r="J98" s="142"/>
      <c r="K98" s="142"/>
      <c r="L98" s="143"/>
      <c r="M98" s="34" t="s">
        <v>61</v>
      </c>
      <c r="N98" s="34" t="s">
        <v>61</v>
      </c>
      <c r="O98" s="172"/>
      <c r="P98" s="172"/>
      <c r="Q98" s="47"/>
    </row>
    <row r="99" spans="1:17" ht="23.25" customHeight="1">
      <c r="A99" s="46"/>
      <c r="B99" s="106" t="s">
        <v>65</v>
      </c>
      <c r="C99" s="106">
        <v>18.1</v>
      </c>
      <c r="D99" s="169" t="s">
        <v>232</v>
      </c>
      <c r="E99" s="170"/>
      <c r="F99" s="170"/>
      <c r="G99" s="170"/>
      <c r="H99" s="170"/>
      <c r="I99" s="170"/>
      <c r="J99" s="170"/>
      <c r="K99" s="170"/>
      <c r="L99" s="171"/>
      <c r="M99" s="54" t="s">
        <v>61</v>
      </c>
      <c r="N99" s="54" t="s">
        <v>61</v>
      </c>
      <c r="O99" s="168"/>
      <c r="P99" s="168"/>
      <c r="Q99" s="47"/>
    </row>
    <row r="100" spans="1:17" ht="23.25" customHeight="1">
      <c r="A100" s="46"/>
      <c r="B100" s="106" t="s">
        <v>65</v>
      </c>
      <c r="C100" s="106">
        <v>18.2</v>
      </c>
      <c r="D100" s="169" t="s">
        <v>44</v>
      </c>
      <c r="E100" s="170"/>
      <c r="F100" s="170"/>
      <c r="G100" s="170"/>
      <c r="H100" s="170"/>
      <c r="I100" s="170"/>
      <c r="J100" s="170"/>
      <c r="K100" s="170"/>
      <c r="L100" s="171"/>
      <c r="M100" s="54" t="s">
        <v>61</v>
      </c>
      <c r="N100" s="54" t="s">
        <v>61</v>
      </c>
      <c r="O100" s="168"/>
      <c r="P100" s="168"/>
      <c r="Q100" s="47"/>
    </row>
    <row r="101" spans="1:17" ht="23.25" customHeight="1">
      <c r="A101" s="46"/>
      <c r="B101" s="178" t="s">
        <v>65</v>
      </c>
      <c r="C101" s="178">
        <v>18.3</v>
      </c>
      <c r="D101" s="169" t="s">
        <v>233</v>
      </c>
      <c r="E101" s="170"/>
      <c r="F101" s="170"/>
      <c r="G101" s="170"/>
      <c r="H101" s="170"/>
      <c r="I101" s="170"/>
      <c r="J101" s="170"/>
      <c r="K101" s="170"/>
      <c r="L101" s="171"/>
      <c r="M101" s="54" t="s">
        <v>61</v>
      </c>
      <c r="N101" s="54" t="s">
        <v>61</v>
      </c>
      <c r="O101" s="168"/>
      <c r="P101" s="168"/>
      <c r="Q101" s="47"/>
    </row>
    <row r="102" spans="1:17" ht="14.25">
      <c r="A102" s="46"/>
      <c r="B102" s="30" t="s">
        <v>45</v>
      </c>
      <c r="C102" s="31"/>
      <c r="D102" s="31"/>
      <c r="E102" s="31"/>
      <c r="F102" s="31"/>
      <c r="G102" s="31"/>
      <c r="H102" s="31"/>
      <c r="I102" s="31"/>
      <c r="J102" s="31"/>
      <c r="K102" s="31"/>
      <c r="L102" s="31"/>
      <c r="M102" s="31"/>
      <c r="N102" s="31"/>
      <c r="O102" s="31"/>
      <c r="P102" s="32"/>
      <c r="Q102" s="47"/>
    </row>
    <row r="103" spans="1:17" ht="23.25" customHeight="1">
      <c r="A103" s="46"/>
      <c r="B103" s="110" t="s">
        <v>63</v>
      </c>
      <c r="C103" s="110">
        <v>19.1</v>
      </c>
      <c r="D103" s="173" t="s">
        <v>142</v>
      </c>
      <c r="E103" s="174"/>
      <c r="F103" s="174"/>
      <c r="G103" s="174"/>
      <c r="H103" s="174"/>
      <c r="I103" s="174"/>
      <c r="J103" s="174"/>
      <c r="K103" s="174"/>
      <c r="L103" s="175"/>
      <c r="M103" s="33" t="s">
        <v>61</v>
      </c>
      <c r="N103" s="33" t="s">
        <v>61</v>
      </c>
      <c r="O103" s="176"/>
      <c r="P103" s="176"/>
      <c r="Q103" s="47"/>
    </row>
    <row r="104" spans="1:17" ht="23.25" customHeight="1">
      <c r="A104" s="46"/>
      <c r="B104" s="111" t="s">
        <v>64</v>
      </c>
      <c r="C104" s="111">
        <v>19.1</v>
      </c>
      <c r="D104" s="141" t="s">
        <v>234</v>
      </c>
      <c r="E104" s="142"/>
      <c r="F104" s="142"/>
      <c r="G104" s="142"/>
      <c r="H104" s="142"/>
      <c r="I104" s="142"/>
      <c r="J104" s="142"/>
      <c r="K104" s="142"/>
      <c r="L104" s="143"/>
      <c r="M104" s="34" t="s">
        <v>61</v>
      </c>
      <c r="N104" s="34" t="s">
        <v>61</v>
      </c>
      <c r="O104" s="172"/>
      <c r="P104" s="172"/>
      <c r="Q104" s="47"/>
    </row>
    <row r="105" spans="1:17" ht="46.5" customHeight="1">
      <c r="A105" s="46"/>
      <c r="B105" s="111" t="s">
        <v>64</v>
      </c>
      <c r="C105" s="111">
        <v>19.2</v>
      </c>
      <c r="D105" s="141" t="s">
        <v>235</v>
      </c>
      <c r="E105" s="142"/>
      <c r="F105" s="142"/>
      <c r="G105" s="142"/>
      <c r="H105" s="142"/>
      <c r="I105" s="142"/>
      <c r="J105" s="142"/>
      <c r="K105" s="142"/>
      <c r="L105" s="143"/>
      <c r="M105" s="34" t="s">
        <v>61</v>
      </c>
      <c r="N105" s="34" t="s">
        <v>61</v>
      </c>
      <c r="O105" s="172"/>
      <c r="P105" s="172"/>
      <c r="Q105" s="47"/>
    </row>
    <row r="106" spans="1:17" ht="23.25" customHeight="1">
      <c r="A106" s="46"/>
      <c r="B106" s="111" t="s">
        <v>64</v>
      </c>
      <c r="C106" s="111">
        <v>19.3</v>
      </c>
      <c r="D106" s="141" t="s">
        <v>143</v>
      </c>
      <c r="E106" s="142"/>
      <c r="F106" s="142"/>
      <c r="G106" s="142"/>
      <c r="H106" s="142"/>
      <c r="I106" s="142"/>
      <c r="J106" s="142"/>
      <c r="K106" s="142"/>
      <c r="L106" s="143"/>
      <c r="M106" s="34" t="s">
        <v>61</v>
      </c>
      <c r="N106" s="34" t="s">
        <v>61</v>
      </c>
      <c r="O106" s="172"/>
      <c r="P106" s="172"/>
      <c r="Q106" s="47"/>
    </row>
    <row r="107" spans="1:17" ht="14.25" customHeight="1">
      <c r="A107" s="46"/>
      <c r="B107" s="111" t="s">
        <v>64</v>
      </c>
      <c r="C107" s="111">
        <v>19.4</v>
      </c>
      <c r="D107" s="141" t="s">
        <v>46</v>
      </c>
      <c r="E107" s="142"/>
      <c r="F107" s="142"/>
      <c r="G107" s="142"/>
      <c r="H107" s="142"/>
      <c r="I107" s="142"/>
      <c r="J107" s="142"/>
      <c r="K107" s="142"/>
      <c r="L107" s="143"/>
      <c r="M107" s="34" t="s">
        <v>61</v>
      </c>
      <c r="N107" s="34" t="s">
        <v>61</v>
      </c>
      <c r="O107" s="172"/>
      <c r="P107" s="172"/>
      <c r="Q107" s="47"/>
    </row>
    <row r="108" spans="1:17" ht="14.25" customHeight="1">
      <c r="A108" s="46"/>
      <c r="B108" s="106" t="s">
        <v>65</v>
      </c>
      <c r="C108" s="106">
        <v>19.1</v>
      </c>
      <c r="D108" s="169" t="s">
        <v>144</v>
      </c>
      <c r="E108" s="170"/>
      <c r="F108" s="170"/>
      <c r="G108" s="170"/>
      <c r="H108" s="170"/>
      <c r="I108" s="170"/>
      <c r="J108" s="170"/>
      <c r="K108" s="170"/>
      <c r="L108" s="171"/>
      <c r="M108" s="54" t="s">
        <v>61</v>
      </c>
      <c r="N108" s="54" t="s">
        <v>61</v>
      </c>
      <c r="O108" s="168"/>
      <c r="P108" s="168"/>
      <c r="Q108" s="47"/>
    </row>
    <row r="109" spans="1:17" ht="46.5" customHeight="1">
      <c r="A109" s="46"/>
      <c r="B109" s="106" t="s">
        <v>65</v>
      </c>
      <c r="C109" s="106">
        <v>19.2</v>
      </c>
      <c r="D109" s="169" t="s">
        <v>236</v>
      </c>
      <c r="E109" s="170"/>
      <c r="F109" s="170"/>
      <c r="G109" s="170"/>
      <c r="H109" s="170"/>
      <c r="I109" s="170"/>
      <c r="J109" s="170"/>
      <c r="K109" s="170"/>
      <c r="L109" s="171"/>
      <c r="M109" s="54" t="s">
        <v>61</v>
      </c>
      <c r="N109" s="54" t="s">
        <v>61</v>
      </c>
      <c r="O109" s="168"/>
      <c r="P109" s="168"/>
      <c r="Q109" s="47"/>
    </row>
    <row r="110" spans="1:17" ht="46.5" customHeight="1">
      <c r="A110" s="46"/>
      <c r="B110" s="106" t="s">
        <v>65</v>
      </c>
      <c r="C110" s="106">
        <v>19.3</v>
      </c>
      <c r="D110" s="169" t="s">
        <v>265</v>
      </c>
      <c r="E110" s="170"/>
      <c r="F110" s="170"/>
      <c r="G110" s="170"/>
      <c r="H110" s="170"/>
      <c r="I110" s="170"/>
      <c r="J110" s="170"/>
      <c r="K110" s="170"/>
      <c r="L110" s="171"/>
      <c r="M110" s="54" t="s">
        <v>61</v>
      </c>
      <c r="N110" s="54" t="s">
        <v>61</v>
      </c>
      <c r="O110" s="168"/>
      <c r="P110" s="168"/>
      <c r="Q110" s="47"/>
    </row>
    <row r="111" spans="1:17" ht="46.5" customHeight="1">
      <c r="A111" s="46"/>
      <c r="B111" s="178" t="s">
        <v>65</v>
      </c>
      <c r="C111" s="178">
        <v>19.4</v>
      </c>
      <c r="D111" s="169" t="s">
        <v>193</v>
      </c>
      <c r="E111" s="170"/>
      <c r="F111" s="170"/>
      <c r="G111" s="170"/>
      <c r="H111" s="170"/>
      <c r="I111" s="170"/>
      <c r="J111" s="170"/>
      <c r="K111" s="170"/>
      <c r="L111" s="171"/>
      <c r="M111" s="54" t="s">
        <v>61</v>
      </c>
      <c r="N111" s="54" t="s">
        <v>61</v>
      </c>
      <c r="O111" s="168"/>
      <c r="P111" s="168"/>
      <c r="Q111" s="47"/>
    </row>
    <row r="112" spans="1:17" ht="14.25">
      <c r="A112" s="46"/>
      <c r="B112" s="30" t="s">
        <v>47</v>
      </c>
      <c r="C112" s="31"/>
      <c r="D112" s="31"/>
      <c r="E112" s="31"/>
      <c r="F112" s="31"/>
      <c r="G112" s="31"/>
      <c r="H112" s="31"/>
      <c r="I112" s="31"/>
      <c r="J112" s="31"/>
      <c r="K112" s="31"/>
      <c r="L112" s="31"/>
      <c r="M112" s="31"/>
      <c r="N112" s="31"/>
      <c r="O112" s="31"/>
      <c r="P112" s="32"/>
      <c r="Q112" s="47"/>
    </row>
    <row r="113" spans="1:17" ht="23.25" customHeight="1">
      <c r="A113" s="46"/>
      <c r="B113" s="110" t="s">
        <v>63</v>
      </c>
      <c r="C113" s="110">
        <v>20.2</v>
      </c>
      <c r="D113" s="173" t="s">
        <v>146</v>
      </c>
      <c r="E113" s="174"/>
      <c r="F113" s="174"/>
      <c r="G113" s="174"/>
      <c r="H113" s="174"/>
      <c r="I113" s="174"/>
      <c r="J113" s="174"/>
      <c r="K113" s="174"/>
      <c r="L113" s="175"/>
      <c r="M113" s="33" t="s">
        <v>61</v>
      </c>
      <c r="N113" s="33" t="s">
        <v>61</v>
      </c>
      <c r="O113" s="176"/>
      <c r="P113" s="176"/>
      <c r="Q113" s="47"/>
    </row>
    <row r="114" spans="1:17" ht="23.25" customHeight="1">
      <c r="A114" s="46"/>
      <c r="B114" s="110" t="s">
        <v>63</v>
      </c>
      <c r="C114" s="110">
        <v>20.3</v>
      </c>
      <c r="D114" s="173" t="s">
        <v>237</v>
      </c>
      <c r="E114" s="174"/>
      <c r="F114" s="174"/>
      <c r="G114" s="174"/>
      <c r="H114" s="174"/>
      <c r="I114" s="174"/>
      <c r="J114" s="174"/>
      <c r="K114" s="174"/>
      <c r="L114" s="175"/>
      <c r="M114" s="33" t="s">
        <v>61</v>
      </c>
      <c r="N114" s="33" t="s">
        <v>61</v>
      </c>
      <c r="O114" s="176"/>
      <c r="P114" s="176"/>
      <c r="Q114" s="47"/>
    </row>
    <row r="115" spans="1:17" ht="23.25" customHeight="1">
      <c r="A115" s="46"/>
      <c r="B115" s="111" t="s">
        <v>64</v>
      </c>
      <c r="C115" s="111">
        <v>20.1</v>
      </c>
      <c r="D115" s="141" t="s">
        <v>147</v>
      </c>
      <c r="E115" s="142"/>
      <c r="F115" s="142"/>
      <c r="G115" s="142"/>
      <c r="H115" s="142"/>
      <c r="I115" s="142"/>
      <c r="J115" s="142"/>
      <c r="K115" s="142"/>
      <c r="L115" s="143"/>
      <c r="M115" s="34" t="s">
        <v>61</v>
      </c>
      <c r="N115" s="34" t="s">
        <v>61</v>
      </c>
      <c r="O115" s="172"/>
      <c r="P115" s="172"/>
      <c r="Q115" s="47"/>
    </row>
    <row r="116" spans="1:17" ht="14.25" customHeight="1">
      <c r="A116" s="46"/>
      <c r="B116" s="111" t="s">
        <v>64</v>
      </c>
      <c r="C116" s="111">
        <v>20.2</v>
      </c>
      <c r="D116" s="141" t="s">
        <v>148</v>
      </c>
      <c r="E116" s="142"/>
      <c r="F116" s="142"/>
      <c r="G116" s="142"/>
      <c r="H116" s="142"/>
      <c r="I116" s="142"/>
      <c r="J116" s="142"/>
      <c r="K116" s="142"/>
      <c r="L116" s="143"/>
      <c r="M116" s="34" t="s">
        <v>61</v>
      </c>
      <c r="N116" s="34" t="s">
        <v>61</v>
      </c>
      <c r="O116" s="172"/>
      <c r="P116" s="172"/>
      <c r="Q116" s="47"/>
    </row>
    <row r="117" spans="1:17" ht="14.25" customHeight="1">
      <c r="A117" s="46"/>
      <c r="B117" s="106" t="s">
        <v>65</v>
      </c>
      <c r="C117" s="106">
        <v>20.1</v>
      </c>
      <c r="D117" s="169" t="s">
        <v>149</v>
      </c>
      <c r="E117" s="170"/>
      <c r="F117" s="170"/>
      <c r="G117" s="170"/>
      <c r="H117" s="170"/>
      <c r="I117" s="170"/>
      <c r="J117" s="170"/>
      <c r="K117" s="170"/>
      <c r="L117" s="171"/>
      <c r="M117" s="54" t="s">
        <v>61</v>
      </c>
      <c r="N117" s="54" t="s">
        <v>61</v>
      </c>
      <c r="O117" s="168"/>
      <c r="P117" s="168"/>
      <c r="Q117" s="47"/>
    </row>
    <row r="118" spans="1:17" ht="14.25" customHeight="1">
      <c r="A118" s="46"/>
      <c r="B118" s="178" t="s">
        <v>65</v>
      </c>
      <c r="C118" s="178">
        <v>20.2</v>
      </c>
      <c r="D118" s="169" t="s">
        <v>150</v>
      </c>
      <c r="E118" s="170"/>
      <c r="F118" s="170"/>
      <c r="G118" s="170"/>
      <c r="H118" s="170"/>
      <c r="I118" s="170"/>
      <c r="J118" s="170"/>
      <c r="K118" s="170"/>
      <c r="L118" s="171"/>
      <c r="M118" s="54" t="s">
        <v>61</v>
      </c>
      <c r="N118" s="54" t="s">
        <v>61</v>
      </c>
      <c r="O118" s="168"/>
      <c r="P118" s="168"/>
      <c r="Q118" s="47"/>
    </row>
    <row r="119" spans="1:17" ht="14.25">
      <c r="A119" s="46"/>
      <c r="B119" s="30" t="s">
        <v>186</v>
      </c>
      <c r="C119" s="31"/>
      <c r="D119" s="31"/>
      <c r="E119" s="31"/>
      <c r="F119" s="31"/>
      <c r="G119" s="31"/>
      <c r="H119" s="31"/>
      <c r="I119" s="31"/>
      <c r="J119" s="31"/>
      <c r="K119" s="31"/>
      <c r="L119" s="31"/>
      <c r="M119" s="31"/>
      <c r="N119" s="31"/>
      <c r="O119" s="31"/>
      <c r="P119" s="32"/>
      <c r="Q119" s="47"/>
    </row>
    <row r="120" spans="1:17" ht="23.25" customHeight="1">
      <c r="A120" s="46"/>
      <c r="B120" s="111" t="s">
        <v>64</v>
      </c>
      <c r="C120" s="111">
        <v>21.1</v>
      </c>
      <c r="D120" s="141" t="s">
        <v>472</v>
      </c>
      <c r="E120" s="142"/>
      <c r="F120" s="142"/>
      <c r="G120" s="142"/>
      <c r="H120" s="142"/>
      <c r="I120" s="142"/>
      <c r="J120" s="142"/>
      <c r="K120" s="142"/>
      <c r="L120" s="143"/>
      <c r="M120" s="34" t="s">
        <v>61</v>
      </c>
      <c r="N120" s="34" t="s">
        <v>61</v>
      </c>
      <c r="O120" s="172"/>
      <c r="P120" s="172"/>
      <c r="Q120" s="47"/>
    </row>
    <row r="121" spans="1:17" ht="23.25" customHeight="1">
      <c r="A121" s="46"/>
      <c r="B121" s="178" t="s">
        <v>65</v>
      </c>
      <c r="C121" s="178">
        <v>21.5</v>
      </c>
      <c r="D121" s="169" t="s">
        <v>244</v>
      </c>
      <c r="E121" s="170"/>
      <c r="F121" s="170"/>
      <c r="G121" s="170"/>
      <c r="H121" s="170"/>
      <c r="I121" s="170"/>
      <c r="J121" s="170"/>
      <c r="K121" s="170"/>
      <c r="L121" s="171"/>
      <c r="M121" s="54" t="s">
        <v>61</v>
      </c>
      <c r="N121" s="54" t="s">
        <v>61</v>
      </c>
      <c r="O121" s="168"/>
      <c r="P121" s="168"/>
      <c r="Q121" s="47"/>
    </row>
    <row r="122" spans="1:17" ht="14.25">
      <c r="A122" s="46"/>
      <c r="B122" s="30" t="s">
        <v>162</v>
      </c>
      <c r="C122" s="31"/>
      <c r="D122" s="31"/>
      <c r="E122" s="31"/>
      <c r="F122" s="31"/>
      <c r="G122" s="31"/>
      <c r="H122" s="31"/>
      <c r="I122" s="31"/>
      <c r="J122" s="31"/>
      <c r="K122" s="31"/>
      <c r="L122" s="31"/>
      <c r="M122" s="31"/>
      <c r="N122" s="31"/>
      <c r="O122" s="31"/>
      <c r="P122" s="32"/>
      <c r="Q122" s="47"/>
    </row>
    <row r="123" spans="1:17" ht="23.25" customHeight="1">
      <c r="A123" s="46"/>
      <c r="B123" s="110" t="s">
        <v>63</v>
      </c>
      <c r="C123" s="110">
        <v>22.1</v>
      </c>
      <c r="D123" s="173" t="s">
        <v>156</v>
      </c>
      <c r="E123" s="174"/>
      <c r="F123" s="174"/>
      <c r="G123" s="174"/>
      <c r="H123" s="174"/>
      <c r="I123" s="174"/>
      <c r="J123" s="174"/>
      <c r="K123" s="174"/>
      <c r="L123" s="175"/>
      <c r="M123" s="33" t="s">
        <v>61</v>
      </c>
      <c r="N123" s="33" t="s">
        <v>61</v>
      </c>
      <c r="O123" s="176"/>
      <c r="P123" s="176"/>
      <c r="Q123" s="47"/>
    </row>
    <row r="124" spans="1:17" ht="23.25" customHeight="1">
      <c r="A124" s="46"/>
      <c r="B124" s="110" t="s">
        <v>63</v>
      </c>
      <c r="C124" s="110">
        <v>22.2</v>
      </c>
      <c r="D124" s="173" t="s">
        <v>473</v>
      </c>
      <c r="E124" s="174"/>
      <c r="F124" s="174"/>
      <c r="G124" s="174"/>
      <c r="H124" s="174"/>
      <c r="I124" s="174"/>
      <c r="J124" s="174"/>
      <c r="K124" s="174"/>
      <c r="L124" s="175"/>
      <c r="M124" s="33" t="s">
        <v>61</v>
      </c>
      <c r="N124" s="33" t="s">
        <v>61</v>
      </c>
      <c r="O124" s="176"/>
      <c r="P124" s="176"/>
      <c r="Q124" s="47"/>
    </row>
    <row r="125" spans="1:17" ht="34.5" customHeight="1">
      <c r="A125" s="46"/>
      <c r="B125" s="111" t="s">
        <v>64</v>
      </c>
      <c r="C125" s="111">
        <v>22.1</v>
      </c>
      <c r="D125" s="141" t="s">
        <v>245</v>
      </c>
      <c r="E125" s="142"/>
      <c r="F125" s="142"/>
      <c r="G125" s="142"/>
      <c r="H125" s="142"/>
      <c r="I125" s="142"/>
      <c r="J125" s="142"/>
      <c r="K125" s="142"/>
      <c r="L125" s="143"/>
      <c r="M125" s="34" t="s">
        <v>61</v>
      </c>
      <c r="N125" s="34" t="s">
        <v>61</v>
      </c>
      <c r="O125" s="172"/>
      <c r="P125" s="172"/>
      <c r="Q125" s="47"/>
    </row>
    <row r="126" spans="1:17" ht="34.5" customHeight="1">
      <c r="A126" s="46"/>
      <c r="B126" s="111" t="s">
        <v>64</v>
      </c>
      <c r="C126" s="111">
        <v>22.2</v>
      </c>
      <c r="D126" s="141" t="s">
        <v>246</v>
      </c>
      <c r="E126" s="142"/>
      <c r="F126" s="142"/>
      <c r="G126" s="142"/>
      <c r="H126" s="142"/>
      <c r="I126" s="142"/>
      <c r="J126" s="142"/>
      <c r="K126" s="142"/>
      <c r="L126" s="143"/>
      <c r="M126" s="34" t="s">
        <v>61</v>
      </c>
      <c r="N126" s="34" t="s">
        <v>61</v>
      </c>
      <c r="O126" s="172"/>
      <c r="P126" s="172"/>
      <c r="Q126" s="47"/>
    </row>
    <row r="127" spans="1:17" ht="14.25" customHeight="1">
      <c r="A127" s="46"/>
      <c r="B127" s="111" t="s">
        <v>64</v>
      </c>
      <c r="C127" s="111">
        <v>22.3</v>
      </c>
      <c r="D127" s="141" t="s">
        <v>52</v>
      </c>
      <c r="E127" s="142"/>
      <c r="F127" s="142"/>
      <c r="G127" s="142"/>
      <c r="H127" s="142"/>
      <c r="I127" s="142"/>
      <c r="J127" s="142"/>
      <c r="K127" s="142"/>
      <c r="L127" s="143"/>
      <c r="M127" s="34" t="s">
        <v>61</v>
      </c>
      <c r="N127" s="34" t="s">
        <v>61</v>
      </c>
      <c r="O127" s="172"/>
      <c r="P127" s="172"/>
      <c r="Q127" s="47"/>
    </row>
    <row r="128" spans="1:17" ht="23.25" customHeight="1">
      <c r="A128" s="46"/>
      <c r="B128" s="178" t="s">
        <v>65</v>
      </c>
      <c r="C128" s="178">
        <v>22.1</v>
      </c>
      <c r="D128" s="169" t="s">
        <v>158</v>
      </c>
      <c r="E128" s="170"/>
      <c r="F128" s="170"/>
      <c r="G128" s="170"/>
      <c r="H128" s="170"/>
      <c r="I128" s="170"/>
      <c r="J128" s="170"/>
      <c r="K128" s="170"/>
      <c r="L128" s="171"/>
      <c r="M128" s="54" t="s">
        <v>61</v>
      </c>
      <c r="N128" s="54" t="s">
        <v>61</v>
      </c>
      <c r="O128" s="168"/>
      <c r="P128" s="168"/>
      <c r="Q128" s="47"/>
    </row>
    <row r="129" spans="1:17" ht="14.25">
      <c r="A129" s="46"/>
      <c r="B129" s="30" t="s">
        <v>54</v>
      </c>
      <c r="C129" s="31"/>
      <c r="D129" s="31"/>
      <c r="E129" s="31"/>
      <c r="F129" s="31"/>
      <c r="G129" s="31"/>
      <c r="H129" s="31"/>
      <c r="I129" s="31"/>
      <c r="J129" s="31"/>
      <c r="K129" s="31"/>
      <c r="L129" s="31"/>
      <c r="M129" s="31"/>
      <c r="N129" s="31"/>
      <c r="O129" s="31"/>
      <c r="P129" s="32"/>
      <c r="Q129" s="47"/>
    </row>
    <row r="130" spans="1:17" ht="23.25" customHeight="1">
      <c r="A130" s="46"/>
      <c r="B130" s="110" t="s">
        <v>63</v>
      </c>
      <c r="C130" s="110">
        <v>23.1</v>
      </c>
      <c r="D130" s="173" t="s">
        <v>247</v>
      </c>
      <c r="E130" s="174"/>
      <c r="F130" s="174"/>
      <c r="G130" s="174"/>
      <c r="H130" s="174"/>
      <c r="I130" s="174"/>
      <c r="J130" s="174"/>
      <c r="K130" s="174"/>
      <c r="L130" s="175"/>
      <c r="M130" s="33" t="s">
        <v>61</v>
      </c>
      <c r="N130" s="33" t="s">
        <v>61</v>
      </c>
      <c r="O130" s="176"/>
      <c r="P130" s="176"/>
      <c r="Q130" s="47"/>
    </row>
    <row r="131" spans="1:17" ht="14.25" customHeight="1">
      <c r="A131" s="46"/>
      <c r="B131" s="111" t="s">
        <v>64</v>
      </c>
      <c r="C131" s="111">
        <v>23.1</v>
      </c>
      <c r="D131" s="141" t="s">
        <v>248</v>
      </c>
      <c r="E131" s="142"/>
      <c r="F131" s="142"/>
      <c r="G131" s="142"/>
      <c r="H131" s="142"/>
      <c r="I131" s="142"/>
      <c r="J131" s="142"/>
      <c r="K131" s="142"/>
      <c r="L131" s="143"/>
      <c r="M131" s="34" t="s">
        <v>61</v>
      </c>
      <c r="N131" s="34" t="s">
        <v>61</v>
      </c>
      <c r="O131" s="172"/>
      <c r="P131" s="172"/>
      <c r="Q131" s="47"/>
    </row>
    <row r="132" spans="1:17" ht="14.25">
      <c r="A132" s="46"/>
      <c r="Q132" s="47"/>
    </row>
    <row r="133" spans="1:17" ht="36" customHeight="1">
      <c r="A133" s="46"/>
      <c r="Q133" s="47"/>
    </row>
    <row r="134" spans="1:17" ht="14.25" customHeight="1">
      <c r="A134" s="46"/>
      <c r="Q134" s="47"/>
    </row>
    <row r="135" spans="1:17" ht="48" customHeight="1">
      <c r="A135" s="46"/>
      <c r="Q135" s="47"/>
    </row>
    <row r="136" spans="1:17" ht="14.25">
      <c r="A136" s="46"/>
      <c r="Q136" s="47"/>
    </row>
    <row r="137" spans="1:17" ht="48" customHeight="1">
      <c r="A137" s="46"/>
      <c r="Q137" s="47"/>
    </row>
    <row r="138" spans="1:17" ht="24" customHeight="1">
      <c r="A138" s="46"/>
      <c r="Q138" s="47"/>
    </row>
    <row r="139" spans="1:17" ht="14.25" customHeight="1">
      <c r="A139" s="46"/>
      <c r="Q139" s="47"/>
    </row>
    <row r="140" spans="1:17" ht="14.25" customHeight="1">
      <c r="A140" s="46"/>
      <c r="Q140" s="47"/>
    </row>
    <row r="141" spans="1:17" ht="14.25">
      <c r="A141" s="46"/>
      <c r="Q141" s="47"/>
    </row>
    <row r="142" spans="1:17" ht="24" customHeight="1">
      <c r="A142" s="46"/>
      <c r="Q142" s="47"/>
    </row>
    <row r="143" spans="1:17" ht="24" customHeight="1">
      <c r="A143" s="46"/>
      <c r="Q143" s="47"/>
    </row>
    <row r="144" spans="1:17" ht="14.25" customHeight="1">
      <c r="A144" s="46"/>
      <c r="Q144" s="47"/>
    </row>
    <row r="145" spans="1:17" ht="14.25">
      <c r="A145" s="46"/>
      <c r="Q145" s="47"/>
    </row>
    <row r="146" spans="1:17" ht="14.25" customHeight="1">
      <c r="A146" s="46"/>
      <c r="Q146" s="47"/>
    </row>
    <row r="147" spans="1:17" ht="24" customHeight="1">
      <c r="A147" s="46"/>
      <c r="Q147" s="47"/>
    </row>
    <row r="148" spans="1:17" ht="24" customHeight="1">
      <c r="A148" s="46"/>
      <c r="Q148" s="47"/>
    </row>
    <row r="149" spans="1:17" ht="14.25">
      <c r="A149" s="46"/>
      <c r="Q149" s="47"/>
    </row>
    <row r="150" spans="1:17" ht="36" customHeight="1">
      <c r="A150" s="46"/>
      <c r="Q150" s="47"/>
    </row>
    <row r="151" spans="1:17" ht="36" customHeight="1">
      <c r="A151" s="46"/>
      <c r="Q151" s="47"/>
    </row>
    <row r="152" spans="1:17" ht="24" customHeight="1">
      <c r="A152" s="46"/>
      <c r="Q152" s="47"/>
    </row>
    <row r="153" spans="1:17" ht="24" customHeight="1">
      <c r="A153" s="46"/>
      <c r="Q153" s="47"/>
    </row>
    <row r="154" spans="1:17" ht="24" customHeight="1">
      <c r="A154" s="46"/>
      <c r="Q154" s="47"/>
    </row>
    <row r="155" spans="1:17" ht="24" customHeight="1">
      <c r="A155" s="46"/>
      <c r="Q155" s="47"/>
    </row>
    <row r="156" spans="1:17" ht="14.25" customHeight="1">
      <c r="A156" s="46"/>
      <c r="Q156" s="47"/>
    </row>
    <row r="157" spans="1:17" ht="24" customHeight="1">
      <c r="A157" s="46"/>
      <c r="Q157" s="47"/>
    </row>
    <row r="158" spans="1:17" ht="14.25" customHeight="1">
      <c r="A158" s="46"/>
      <c r="Q158" s="47"/>
    </row>
    <row r="159" spans="1:17" ht="14.25" customHeight="1">
      <c r="A159" s="46"/>
      <c r="Q159" s="47"/>
    </row>
    <row r="160" spans="1:17" ht="24" customHeight="1">
      <c r="A160" s="46"/>
      <c r="Q160" s="47"/>
    </row>
    <row r="161" spans="1:17" ht="14.25" customHeight="1">
      <c r="A161" s="46"/>
      <c r="Q161" s="47"/>
    </row>
    <row r="162" spans="1:17" ht="24" customHeight="1">
      <c r="A162" s="46"/>
      <c r="Q162" s="47"/>
    </row>
    <row r="163" spans="1:17" ht="14.25">
      <c r="A163" s="46"/>
      <c r="Q163" s="47"/>
    </row>
    <row r="164" spans="1:17" ht="24" customHeight="1">
      <c r="A164" s="46"/>
      <c r="Q164" s="47"/>
    </row>
    <row r="165" spans="1:17" ht="24" customHeight="1">
      <c r="A165" s="46"/>
      <c r="Q165" s="47"/>
    </row>
    <row r="166" spans="1:17" ht="36" customHeight="1">
      <c r="A166" s="46"/>
      <c r="Q166" s="47"/>
    </row>
    <row r="167" spans="1:17" ht="14.25" customHeight="1">
      <c r="A167" s="46"/>
      <c r="Q167" s="47"/>
    </row>
    <row r="168" spans="1:17" ht="24" customHeight="1">
      <c r="A168" s="46"/>
      <c r="Q168" s="47"/>
    </row>
    <row r="169" spans="1:17" ht="24" customHeight="1">
      <c r="A169" s="46"/>
      <c r="Q169" s="47"/>
    </row>
    <row r="170" spans="1:17" ht="24" customHeight="1">
      <c r="A170" s="46"/>
      <c r="Q170" s="47"/>
    </row>
    <row r="171" spans="1:17" ht="14.25">
      <c r="A171" s="46"/>
      <c r="Q171" s="47"/>
    </row>
    <row r="172" spans="1:17" ht="24" customHeight="1">
      <c r="A172" s="46"/>
      <c r="Q172" s="47"/>
    </row>
    <row r="173" spans="1:17" ht="14.25" customHeight="1">
      <c r="A173" s="46"/>
      <c r="Q173" s="47"/>
    </row>
    <row r="174" spans="1:17" ht="14.25">
      <c r="A174" s="46"/>
      <c r="Q174" s="47"/>
    </row>
    <row r="175" spans="1:17" ht="24" customHeight="1">
      <c r="A175" s="46"/>
      <c r="Q175" s="47"/>
    </row>
    <row r="176" spans="1:17" ht="24" customHeight="1">
      <c r="A176" s="46"/>
      <c r="Q176" s="47"/>
    </row>
    <row r="177" spans="1:17" ht="15" customHeight="1">
      <c r="A177" s="46"/>
      <c r="Q177" s="47"/>
    </row>
    <row r="178" spans="1:17" ht="24" customHeight="1">
      <c r="A178" s="46"/>
      <c r="Q178" s="47"/>
    </row>
    <row r="179" spans="1:17" ht="24" customHeight="1">
      <c r="A179" s="46"/>
      <c r="Q179" s="47"/>
    </row>
    <row r="180" spans="1:17" ht="24" customHeight="1">
      <c r="A180" s="46"/>
      <c r="Q180" s="47"/>
    </row>
    <row r="181" spans="1:17" ht="24" customHeight="1">
      <c r="A181" s="46"/>
      <c r="Q181" s="47"/>
    </row>
    <row r="182" spans="1:17" ht="24" customHeight="1">
      <c r="A182" s="46"/>
      <c r="Q182" s="47"/>
    </row>
    <row r="183" spans="1:17" ht="14.25">
      <c r="A183" s="46"/>
      <c r="Q183" s="47"/>
    </row>
    <row r="184" spans="1:17" ht="24" customHeight="1">
      <c r="A184" s="46"/>
      <c r="Q184" s="47"/>
    </row>
    <row r="185" spans="1:17" ht="24" customHeight="1">
      <c r="A185" s="46"/>
      <c r="Q185" s="47"/>
    </row>
    <row r="186" spans="1:17" ht="24" customHeight="1">
      <c r="A186" s="46"/>
      <c r="Q186" s="47"/>
    </row>
    <row r="187" spans="1:17" ht="24" customHeight="1">
      <c r="A187" s="46"/>
      <c r="Q187" s="47"/>
    </row>
    <row r="188" spans="1:17" ht="15" customHeight="1">
      <c r="A188" s="46"/>
      <c r="Q188" s="47"/>
    </row>
    <row r="189" spans="1:17" ht="15" customHeight="1">
      <c r="A189" s="46"/>
      <c r="Q189" s="47"/>
    </row>
    <row r="190" spans="1:17" ht="24" customHeight="1">
      <c r="A190" s="46"/>
      <c r="Q190" s="47"/>
    </row>
    <row r="191" spans="1:17" ht="48" customHeight="1">
      <c r="A191" s="46"/>
      <c r="Q191" s="47"/>
    </row>
    <row r="192" spans="1:17" ht="36" customHeight="1">
      <c r="A192" s="46"/>
      <c r="Q192" s="47"/>
    </row>
    <row r="193" spans="1:17" ht="14.25">
      <c r="A193" s="46"/>
      <c r="Q193" s="47"/>
    </row>
    <row r="194" spans="1:17" ht="24" customHeight="1">
      <c r="A194" s="46"/>
      <c r="Q194" s="47"/>
    </row>
    <row r="195" spans="1:17" ht="24" customHeight="1">
      <c r="A195" s="46"/>
      <c r="Q195" s="47"/>
    </row>
    <row r="196" spans="1:17" ht="24" customHeight="1">
      <c r="A196" s="46"/>
      <c r="Q196" s="47"/>
    </row>
    <row r="197" spans="1:17" ht="36" customHeight="1">
      <c r="A197" s="46"/>
      <c r="Q197" s="47"/>
    </row>
    <row r="198" spans="1:17" ht="15" customHeight="1">
      <c r="A198" s="46"/>
      <c r="Q198" s="47"/>
    </row>
    <row r="199" spans="1:17" ht="24" customHeight="1">
      <c r="A199" s="46"/>
      <c r="Q199" s="47"/>
    </row>
    <row r="200" spans="1:17" ht="15" customHeight="1">
      <c r="A200" s="46"/>
      <c r="Q200" s="47"/>
    </row>
    <row r="201" spans="1:17" ht="14.25">
      <c r="A201" s="46"/>
      <c r="Q201" s="47"/>
    </row>
    <row r="202" spans="1:17" ht="48" customHeight="1">
      <c r="A202" s="46"/>
      <c r="Q202" s="47"/>
    </row>
    <row r="203" spans="1:17" ht="36" customHeight="1">
      <c r="A203" s="46"/>
      <c r="Q203" s="47"/>
    </row>
    <row r="204" spans="1:17" ht="36" customHeight="1">
      <c r="A204" s="46"/>
      <c r="Q204" s="47"/>
    </row>
    <row r="205" spans="1:17" ht="24" customHeight="1">
      <c r="A205" s="46"/>
      <c r="Q205" s="47"/>
    </row>
    <row r="206" spans="1:17" ht="24" customHeight="1">
      <c r="A206" s="46"/>
      <c r="Q206" s="47"/>
    </row>
    <row r="207" spans="1:17" ht="24" customHeight="1">
      <c r="A207" s="46"/>
      <c r="Q207" s="47"/>
    </row>
    <row r="208" spans="1:17" ht="15" customHeight="1">
      <c r="A208" s="46"/>
      <c r="Q208" s="47"/>
    </row>
    <row r="209" spans="1:17" ht="36" customHeight="1">
      <c r="A209" s="46"/>
      <c r="Q209" s="47"/>
    </row>
    <row r="210" spans="1:17" ht="15" customHeight="1">
      <c r="A210" s="46"/>
      <c r="Q210" s="47"/>
    </row>
    <row r="211" spans="1:17" ht="24" customHeight="1">
      <c r="A211" s="46"/>
      <c r="Q211" s="47"/>
    </row>
    <row r="212" spans="1:17" ht="15" customHeight="1">
      <c r="A212" s="46"/>
      <c r="Q212" s="47"/>
    </row>
    <row r="213" spans="1:17" ht="15" customHeight="1">
      <c r="A213" s="46"/>
      <c r="Q213" s="47"/>
    </row>
    <row r="214" spans="1:17" ht="36" customHeight="1">
      <c r="A214" s="46"/>
      <c r="Q214" s="47"/>
    </row>
    <row r="215" spans="1:17" ht="15" customHeight="1">
      <c r="A215" s="46"/>
      <c r="Q215" s="47"/>
    </row>
    <row r="216" spans="1:17" ht="15" customHeight="1">
      <c r="A216" s="46"/>
      <c r="Q216" s="47"/>
    </row>
    <row r="217" spans="1:17" ht="24" customHeight="1">
      <c r="A217" s="46"/>
      <c r="Q217" s="47"/>
    </row>
    <row r="218" spans="1:17" ht="15" customHeight="1">
      <c r="A218" s="46"/>
      <c r="Q218" s="47"/>
    </row>
    <row r="219" spans="1:17" ht="24" customHeight="1">
      <c r="A219" s="46"/>
      <c r="Q219" s="47"/>
    </row>
    <row r="220" spans="1:17" ht="14.25">
      <c r="A220" s="46"/>
      <c r="Q220" s="47"/>
    </row>
    <row r="221" spans="1:17" ht="24" customHeight="1">
      <c r="A221" s="46"/>
      <c r="Q221" s="47"/>
    </row>
    <row r="222" spans="1:17" ht="24" customHeight="1">
      <c r="A222" s="46"/>
      <c r="Q222" s="47"/>
    </row>
    <row r="223" spans="1:17" ht="36" customHeight="1">
      <c r="A223" s="46"/>
      <c r="Q223" s="47"/>
    </row>
    <row r="224" spans="1:17" ht="15" customHeight="1">
      <c r="A224" s="46"/>
      <c r="Q224" s="47"/>
    </row>
    <row r="225" spans="1:17" ht="24" customHeight="1">
      <c r="A225" s="46"/>
      <c r="Q225" s="47"/>
    </row>
    <row r="226" spans="1:17" ht="24" customHeight="1">
      <c r="A226" s="46"/>
      <c r="Q226" s="47"/>
    </row>
    <row r="227" spans="1:17" ht="24" customHeight="1">
      <c r="A227" s="46"/>
      <c r="Q227" s="47"/>
    </row>
    <row r="228" spans="1:17" ht="14.25">
      <c r="A228" s="46"/>
      <c r="Q228" s="47"/>
    </row>
    <row r="229" spans="1:17" ht="24" customHeight="1">
      <c r="A229" s="46"/>
      <c r="Q229" s="47"/>
    </row>
    <row r="230" spans="1:17" ht="24" customHeight="1">
      <c r="A230" s="46"/>
      <c r="Q230" s="47"/>
    </row>
    <row r="231" spans="1:17" ht="14.25">
      <c r="A231" s="46"/>
      <c r="Q231" s="47"/>
    </row>
    <row r="232" spans="1:17" ht="14.25">
      <c r="A232" s="46"/>
      <c r="Q232" s="47"/>
    </row>
    <row r="233" spans="1:17" ht="14.25">
      <c r="A233" s="46"/>
      <c r="Q233" s="47"/>
    </row>
    <row r="234" spans="1:17" ht="84" customHeight="1">
      <c r="A234" s="46"/>
      <c r="Q234" s="47"/>
    </row>
    <row r="235" spans="1:17" ht="48" customHeight="1">
      <c r="A235" s="46"/>
      <c r="Q235" s="47"/>
    </row>
    <row r="236" spans="1:17" ht="72" customHeight="1">
      <c r="A236" s="46"/>
      <c r="Q236" s="47"/>
    </row>
    <row r="237" spans="1:17" ht="96" customHeight="1">
      <c r="A237" s="46"/>
      <c r="Q237" s="47"/>
    </row>
    <row r="238" spans="1:17" ht="48" customHeight="1">
      <c r="A238" s="46"/>
      <c r="Q238" s="47"/>
    </row>
    <row r="239" spans="1:17" ht="48" customHeight="1">
      <c r="A239" s="46"/>
      <c r="Q239" s="47"/>
    </row>
    <row r="240" spans="1:17" ht="48" customHeight="1">
      <c r="A240" s="46"/>
      <c r="Q240" s="47"/>
    </row>
    <row r="241" spans="1:17" ht="60" customHeight="1">
      <c r="A241" s="46"/>
      <c r="Q241" s="47"/>
    </row>
    <row r="242" spans="1:17" ht="14.25">
      <c r="A242" s="46"/>
      <c r="Q242" s="47"/>
    </row>
    <row r="243" spans="1:17" ht="108" customHeight="1">
      <c r="A243" s="46"/>
      <c r="Q243" s="47"/>
    </row>
    <row r="244" spans="1:17" ht="132" customHeight="1">
      <c r="A244" s="46"/>
      <c r="Q244" s="47"/>
    </row>
    <row r="245" spans="1:17" ht="72" customHeight="1">
      <c r="A245" s="46"/>
      <c r="Q245" s="47"/>
    </row>
    <row r="246" spans="1:17" ht="96" customHeight="1">
      <c r="A246" s="46"/>
      <c r="Q246" s="47"/>
    </row>
    <row r="247" spans="1:17" ht="36" customHeight="1">
      <c r="A247" s="46"/>
      <c r="Q247" s="47"/>
    </row>
    <row r="248" spans="1:17" ht="156" customHeight="1">
      <c r="A248" s="46"/>
      <c r="Q248" s="47"/>
    </row>
    <row r="249" spans="1:17" ht="144" customHeight="1">
      <c r="A249" s="46"/>
      <c r="Q249" s="47"/>
    </row>
    <row r="250" spans="1:17" ht="60" customHeight="1">
      <c r="A250" s="46"/>
      <c r="Q250" s="47"/>
    </row>
    <row r="251" spans="1:17" ht="60" customHeight="1">
      <c r="A251" s="46"/>
      <c r="Q251" s="47"/>
    </row>
    <row r="252" spans="1:17" ht="60" customHeight="1">
      <c r="A252" s="46"/>
      <c r="Q252" s="47"/>
    </row>
    <row r="253" spans="1:17" ht="36" customHeight="1">
      <c r="A253" s="46"/>
      <c r="Q253" s="47"/>
    </row>
    <row r="254" spans="1:17" ht="48" customHeight="1">
      <c r="A254" s="46"/>
      <c r="Q254" s="47"/>
    </row>
    <row r="255" spans="1:17" ht="14.25">
      <c r="A255" s="46"/>
      <c r="Q255" s="47"/>
    </row>
    <row r="256" spans="1:17" ht="216" customHeight="1">
      <c r="A256" s="46"/>
      <c r="Q256" s="47"/>
    </row>
    <row r="257" spans="1:17" ht="36" customHeight="1">
      <c r="A257" s="46"/>
      <c r="Q257" s="47"/>
    </row>
    <row r="258" spans="1:17" ht="36" customHeight="1">
      <c r="A258" s="46"/>
      <c r="Q258" s="47"/>
    </row>
    <row r="259" spans="1:17" ht="36" customHeight="1">
      <c r="A259" s="46"/>
      <c r="Q259" s="47"/>
    </row>
    <row r="260" spans="1:17" ht="24" customHeight="1">
      <c r="A260" s="46"/>
      <c r="Q260" s="47"/>
    </row>
    <row r="261" spans="1:17" ht="72" customHeight="1">
      <c r="A261" s="46"/>
      <c r="Q261" s="47"/>
    </row>
    <row r="262" spans="1:17" ht="36" customHeight="1">
      <c r="A262" s="46"/>
      <c r="Q262" s="47"/>
    </row>
    <row r="263" spans="1:17" ht="24" customHeight="1">
      <c r="A263" s="46"/>
      <c r="Q263" s="47"/>
    </row>
    <row r="264" spans="1:17" ht="24" customHeight="1">
      <c r="A264" s="46"/>
      <c r="Q264" s="47"/>
    </row>
    <row r="265" spans="1:17" ht="204" customHeight="1">
      <c r="A265" s="46"/>
      <c r="Q265" s="47"/>
    </row>
    <row r="266" spans="1:17" ht="204" customHeight="1">
      <c r="A266" s="46"/>
      <c r="Q266" s="47"/>
    </row>
    <row r="267" spans="1:17" ht="48" customHeight="1">
      <c r="A267" s="46"/>
      <c r="Q267" s="47"/>
    </row>
    <row r="268" spans="1:17" ht="72" customHeight="1">
      <c r="A268" s="46"/>
      <c r="Q268" s="47"/>
    </row>
    <row r="269" spans="1:17" ht="24" customHeight="1">
      <c r="A269" s="46"/>
      <c r="Q269" s="47"/>
    </row>
    <row r="270" spans="1:17" ht="36" customHeight="1">
      <c r="A270" s="46"/>
      <c r="Q270" s="47"/>
    </row>
    <row r="271" spans="1:17" ht="24" customHeight="1">
      <c r="A271" s="46"/>
      <c r="Q271" s="47"/>
    </row>
    <row r="272" spans="1:17" ht="36" customHeight="1">
      <c r="A272" s="46"/>
      <c r="Q272" s="47"/>
    </row>
    <row r="273" spans="1:17" ht="14.25">
      <c r="A273" s="46"/>
      <c r="Q273" s="47"/>
    </row>
    <row r="274" spans="1:17" ht="120" customHeight="1">
      <c r="A274" s="46"/>
      <c r="Q274" s="47"/>
    </row>
    <row r="275" spans="1:17" ht="312" customHeight="1">
      <c r="A275" s="46"/>
      <c r="Q275" s="47"/>
    </row>
    <row r="276" spans="1:17" ht="168" customHeight="1">
      <c r="A276" s="46"/>
      <c r="Q276" s="47"/>
    </row>
    <row r="277" spans="1:17" ht="60" customHeight="1">
      <c r="A277" s="46"/>
      <c r="Q277" s="47"/>
    </row>
    <row r="278" spans="1:17" ht="24" customHeight="1">
      <c r="A278" s="46"/>
      <c r="Q278" s="47"/>
    </row>
    <row r="279" spans="1:17" ht="84" customHeight="1">
      <c r="A279" s="46"/>
      <c r="Q279" s="47"/>
    </row>
    <row r="280" spans="1:17" ht="48" customHeight="1">
      <c r="A280" s="46"/>
      <c r="Q280" s="47"/>
    </row>
    <row r="281" spans="1:17" ht="14.25">
      <c r="A281" s="46"/>
      <c r="Q281" s="47"/>
    </row>
    <row r="282" spans="1:17" ht="24" customHeight="1">
      <c r="A282" s="46"/>
      <c r="Q282" s="47"/>
    </row>
    <row r="283" spans="1:17" ht="48" customHeight="1">
      <c r="A283" s="46"/>
      <c r="Q283" s="47"/>
    </row>
    <row r="284" spans="1:17" ht="132" customHeight="1">
      <c r="A284" s="46"/>
      <c r="Q284" s="47"/>
    </row>
    <row r="285" spans="1:17" ht="60" customHeight="1">
      <c r="A285" s="46"/>
      <c r="Q285" s="47"/>
    </row>
    <row r="286" spans="1:17" ht="84" customHeight="1">
      <c r="A286" s="46"/>
      <c r="Q286" s="47"/>
    </row>
    <row r="287" spans="1:17" ht="36" customHeight="1">
      <c r="A287" s="46"/>
      <c r="Q287" s="47"/>
    </row>
    <row r="288" spans="1:17" ht="14.25">
      <c r="A288" s="46"/>
      <c r="Q288" s="47"/>
    </row>
    <row r="289" spans="1:17" ht="36" customHeight="1">
      <c r="A289" s="46"/>
      <c r="Q289" s="47"/>
    </row>
    <row r="290" spans="1:17" ht="84" customHeight="1">
      <c r="A290" s="46"/>
      <c r="Q290" s="47"/>
    </row>
    <row r="291" spans="1:17" ht="60" customHeight="1">
      <c r="A291" s="46"/>
      <c r="Q291" s="47"/>
    </row>
    <row r="292" spans="1:17" ht="72" customHeight="1">
      <c r="A292" s="46"/>
      <c r="Q292" s="47"/>
    </row>
    <row r="293" spans="1:17" ht="84" customHeight="1">
      <c r="A293" s="46"/>
      <c r="Q293" s="47"/>
    </row>
    <row r="294" spans="1:17" ht="216" customHeight="1">
      <c r="A294" s="46"/>
      <c r="Q294" s="47"/>
    </row>
    <row r="295" spans="1:17" ht="14.25">
      <c r="A295" s="46"/>
      <c r="Q295" s="47"/>
    </row>
    <row r="296" spans="1:17" ht="72" customHeight="1">
      <c r="A296" s="46"/>
      <c r="Q296" s="47"/>
    </row>
    <row r="297" spans="1:17" ht="204" customHeight="1">
      <c r="A297" s="46"/>
      <c r="Q297" s="47"/>
    </row>
    <row r="298" spans="1:17" ht="60" customHeight="1">
      <c r="A298" s="46"/>
      <c r="Q298" s="47"/>
    </row>
    <row r="299" spans="1:17" ht="48" customHeight="1">
      <c r="A299" s="46"/>
      <c r="Q299" s="47"/>
    </row>
    <row r="300" spans="1:17" ht="84" customHeight="1">
      <c r="A300" s="46"/>
      <c r="Q300" s="47"/>
    </row>
    <row r="301" spans="1:17" ht="60" customHeight="1">
      <c r="A301" s="46"/>
      <c r="Q301" s="47"/>
    </row>
    <row r="302" spans="1:17" ht="14.25">
      <c r="A302" s="46"/>
      <c r="Q302" s="47"/>
    </row>
    <row r="303" spans="1:17" ht="36" customHeight="1">
      <c r="A303" s="46"/>
      <c r="Q303" s="47"/>
    </row>
    <row r="304" spans="1:17" ht="48" customHeight="1">
      <c r="A304" s="46"/>
      <c r="Q304" s="47"/>
    </row>
    <row r="305" spans="1:17" ht="48" customHeight="1">
      <c r="A305" s="46"/>
      <c r="Q305" s="47"/>
    </row>
    <row r="306" spans="1:17" ht="72" customHeight="1">
      <c r="A306" s="46"/>
      <c r="Q306" s="47"/>
    </row>
    <row r="307" spans="1:17" ht="36" customHeight="1">
      <c r="A307" s="46"/>
      <c r="Q307" s="47"/>
    </row>
    <row r="308" spans="1:17" ht="96" customHeight="1">
      <c r="A308" s="46"/>
      <c r="Q308" s="47"/>
    </row>
    <row r="309" spans="1:17" ht="96" customHeight="1">
      <c r="A309" s="46"/>
      <c r="Q309" s="47"/>
    </row>
    <row r="310" spans="1:17" ht="36" customHeight="1">
      <c r="A310" s="46"/>
      <c r="Q310" s="47"/>
    </row>
    <row r="311" spans="1:17" ht="48" customHeight="1">
      <c r="A311" s="46"/>
      <c r="Q311" s="47"/>
    </row>
    <row r="312" spans="1:17" ht="36" customHeight="1">
      <c r="A312" s="46"/>
      <c r="Q312" s="47"/>
    </row>
    <row r="313" spans="1:17" ht="14.25">
      <c r="A313" s="46"/>
      <c r="Q313" s="47"/>
    </row>
    <row r="314" spans="1:17" ht="48" customHeight="1">
      <c r="A314" s="46"/>
      <c r="Q314" s="47"/>
    </row>
    <row r="315" spans="1:17" ht="60" customHeight="1">
      <c r="A315" s="46"/>
      <c r="Q315" s="47"/>
    </row>
    <row r="316" spans="1:17" ht="48" customHeight="1">
      <c r="A316" s="46"/>
      <c r="Q316" s="47"/>
    </row>
    <row r="317" spans="1:17" ht="60" customHeight="1">
      <c r="A317" s="46"/>
      <c r="Q317" s="47"/>
    </row>
    <row r="318" spans="1:17" ht="156" customHeight="1">
      <c r="A318" s="46"/>
      <c r="Q318" s="47"/>
    </row>
    <row r="319" spans="1:17" ht="72" customHeight="1">
      <c r="A319" s="46"/>
      <c r="Q319" s="47"/>
    </row>
    <row r="320" spans="1:17" ht="36" customHeight="1">
      <c r="A320" s="46"/>
      <c r="Q320" s="47"/>
    </row>
    <row r="321" spans="1:17" ht="36" customHeight="1">
      <c r="A321" s="46"/>
      <c r="Q321" s="47"/>
    </row>
    <row r="322" spans="1:17" ht="96" customHeight="1">
      <c r="A322" s="46"/>
      <c r="Q322" s="47"/>
    </row>
    <row r="323" spans="1:17" ht="48" customHeight="1">
      <c r="A323" s="46"/>
      <c r="Q323" s="47"/>
    </row>
    <row r="324" spans="1:17" ht="36" customHeight="1">
      <c r="A324" s="46"/>
      <c r="Q324" s="47"/>
    </row>
    <row r="325" spans="1:17" ht="36" customHeight="1">
      <c r="A325" s="46"/>
      <c r="Q325" s="47"/>
    </row>
    <row r="326" spans="1:17" ht="36" customHeight="1">
      <c r="A326" s="46"/>
      <c r="Q326" s="47"/>
    </row>
    <row r="327" spans="1:17" ht="36" customHeight="1">
      <c r="A327" s="46"/>
      <c r="Q327" s="47"/>
    </row>
    <row r="328" spans="1:17" ht="72" customHeight="1">
      <c r="A328" s="46"/>
      <c r="Q328" s="47"/>
    </row>
    <row r="329" spans="1:17" ht="14.25">
      <c r="A329" s="46"/>
      <c r="Q329" s="47"/>
    </row>
    <row r="330" spans="1:17" ht="48" customHeight="1">
      <c r="A330" s="46"/>
      <c r="Q330" s="47"/>
    </row>
    <row r="331" spans="1:17" ht="180" customHeight="1">
      <c r="A331" s="46"/>
      <c r="Q331" s="47"/>
    </row>
    <row r="332" spans="1:17" ht="96" customHeight="1">
      <c r="A332" s="46"/>
      <c r="Q332" s="47"/>
    </row>
    <row r="333" spans="1:17" ht="14.25">
      <c r="A333" s="46"/>
      <c r="Q333" s="47"/>
    </row>
    <row r="334" spans="1:17" ht="48" customHeight="1">
      <c r="A334" s="46"/>
      <c r="Q334" s="47"/>
    </row>
    <row r="335" spans="1:17" ht="72" customHeight="1">
      <c r="A335" s="46"/>
      <c r="Q335" s="47"/>
    </row>
    <row r="336" spans="1:17" ht="108" customHeight="1">
      <c r="A336" s="46"/>
      <c r="Q336" s="47"/>
    </row>
    <row r="337" spans="1:17" ht="48" customHeight="1">
      <c r="A337" s="46"/>
      <c r="Q337" s="47"/>
    </row>
    <row r="338" spans="1:17" ht="48" customHeight="1">
      <c r="A338" s="46"/>
      <c r="Q338" s="47"/>
    </row>
    <row r="339" spans="1:17" ht="48" customHeight="1">
      <c r="A339" s="46"/>
      <c r="Q339" s="47"/>
    </row>
    <row r="340" spans="1:17" ht="60" customHeight="1">
      <c r="A340" s="46"/>
      <c r="Q340" s="47"/>
    </row>
    <row r="341" spans="1:17" ht="36" customHeight="1">
      <c r="A341" s="46"/>
      <c r="Q341" s="47"/>
    </row>
    <row r="342" spans="1:17" ht="36" customHeight="1">
      <c r="A342" s="46"/>
      <c r="Q342" s="47"/>
    </row>
    <row r="343" spans="1:17" ht="60" customHeight="1">
      <c r="A343" s="46"/>
      <c r="Q343" s="47"/>
    </row>
    <row r="344" spans="1:17" ht="36" customHeight="1">
      <c r="A344" s="46"/>
      <c r="Q344" s="47"/>
    </row>
    <row r="345" spans="1:17" ht="24" customHeight="1">
      <c r="A345" s="46"/>
      <c r="Q345" s="47"/>
    </row>
    <row r="346" spans="1:17" ht="14.25">
      <c r="A346" s="46"/>
      <c r="Q346" s="47"/>
    </row>
    <row r="347" spans="1:17" ht="36" customHeight="1">
      <c r="A347" s="46"/>
      <c r="Q347" s="47"/>
    </row>
    <row r="348" spans="1:17" ht="60" customHeight="1">
      <c r="A348" s="46"/>
      <c r="Q348" s="47"/>
    </row>
    <row r="349" spans="1:17" ht="48" customHeight="1">
      <c r="A349" s="46"/>
      <c r="Q349" s="47"/>
    </row>
    <row r="350" spans="1:17" ht="96" customHeight="1">
      <c r="A350" s="46"/>
      <c r="Q350" s="47"/>
    </row>
    <row r="351" spans="1:17" ht="14.25">
      <c r="A351" s="46"/>
      <c r="Q351" s="47"/>
    </row>
    <row r="352" spans="1:17" ht="60" customHeight="1">
      <c r="A352" s="46"/>
      <c r="Q352" s="47"/>
    </row>
    <row r="353" spans="1:17" ht="180" customHeight="1">
      <c r="A353" s="46"/>
      <c r="Q353" s="47"/>
    </row>
    <row r="354" spans="1:17" ht="120" customHeight="1">
      <c r="A354" s="46"/>
      <c r="Q354" s="47"/>
    </row>
    <row r="355" spans="1:17" ht="36" customHeight="1">
      <c r="A355" s="46"/>
      <c r="Q355" s="47"/>
    </row>
    <row r="356" spans="1:17" ht="72" customHeight="1">
      <c r="A356" s="46"/>
      <c r="Q356" s="47"/>
    </row>
    <row r="357" spans="1:17" ht="48" customHeight="1">
      <c r="A357" s="46"/>
      <c r="Q357" s="47"/>
    </row>
    <row r="358" spans="1:17" ht="24" customHeight="1">
      <c r="A358" s="46"/>
      <c r="Q358" s="47"/>
    </row>
    <row r="359" spans="1:17" ht="48" customHeight="1">
      <c r="A359" s="46"/>
      <c r="Q359" s="47"/>
    </row>
    <row r="360" spans="1:17" ht="60" customHeight="1">
      <c r="A360" s="46"/>
      <c r="Q360" s="47"/>
    </row>
    <row r="361" spans="1:17" ht="72" customHeight="1">
      <c r="A361" s="46"/>
      <c r="Q361" s="47"/>
    </row>
    <row r="362" spans="1:17" ht="48" customHeight="1">
      <c r="A362" s="46"/>
      <c r="Q362" s="47"/>
    </row>
    <row r="363" spans="1:17" ht="14.25">
      <c r="A363" s="46"/>
      <c r="Q363" s="47"/>
    </row>
    <row r="364" spans="1:17" ht="120" customHeight="1">
      <c r="A364" s="46"/>
      <c r="Q364" s="47"/>
    </row>
    <row r="365" spans="1:17" ht="120" customHeight="1">
      <c r="A365" s="46"/>
      <c r="Q365" s="47"/>
    </row>
    <row r="366" spans="1:17" ht="48" customHeight="1">
      <c r="A366" s="46"/>
      <c r="Q366" s="47"/>
    </row>
    <row r="367" spans="1:17" ht="36" customHeight="1">
      <c r="A367" s="46"/>
      <c r="Q367" s="47"/>
    </row>
    <row r="368" spans="1:17" ht="48" customHeight="1">
      <c r="A368" s="46"/>
      <c r="Q368" s="47"/>
    </row>
    <row r="369" spans="1:17" ht="36" customHeight="1">
      <c r="A369" s="46"/>
      <c r="Q369" s="47"/>
    </row>
    <row r="370" spans="1:17" ht="48" customHeight="1">
      <c r="A370" s="46"/>
      <c r="Q370" s="47"/>
    </row>
    <row r="371" spans="1:17" ht="14.25">
      <c r="A371" s="46"/>
      <c r="Q371" s="47"/>
    </row>
    <row r="372" spans="1:17" ht="48" customHeight="1">
      <c r="A372" s="46"/>
      <c r="Q372" s="47"/>
    </row>
    <row r="373" spans="1:17" ht="108" customHeight="1">
      <c r="A373" s="46"/>
      <c r="Q373" s="47"/>
    </row>
    <row r="374" spans="1:17" ht="96" customHeight="1">
      <c r="A374" s="46"/>
      <c r="Q374" s="47"/>
    </row>
    <row r="375" spans="1:17" ht="36" customHeight="1">
      <c r="A375" s="46"/>
      <c r="Q375" s="47"/>
    </row>
    <row r="376" spans="1:17" ht="14.25">
      <c r="A376" s="46"/>
      <c r="Q376" s="47"/>
    </row>
    <row r="377" spans="1:17" ht="48" customHeight="1">
      <c r="A377" s="46"/>
      <c r="Q377" s="47"/>
    </row>
    <row r="378" spans="1:17" ht="48" customHeight="1">
      <c r="A378" s="46"/>
      <c r="Q378" s="47"/>
    </row>
    <row r="379" spans="1:17" ht="72" customHeight="1">
      <c r="A379" s="46"/>
      <c r="Q379" s="47"/>
    </row>
    <row r="380" spans="1:17" ht="24" customHeight="1">
      <c r="A380" s="46"/>
      <c r="Q380" s="47"/>
    </row>
    <row r="381" spans="1:17" ht="48" customHeight="1">
      <c r="A381" s="46"/>
      <c r="Q381" s="47"/>
    </row>
    <row r="382" spans="1:17" ht="14.25">
      <c r="A382" s="46"/>
      <c r="Q382" s="47"/>
    </row>
    <row r="383" spans="1:17" ht="72" customHeight="1">
      <c r="A383" s="46"/>
      <c r="Q383" s="47"/>
    </row>
    <row r="384" spans="1:17" ht="36" customHeight="1">
      <c r="A384" s="46"/>
      <c r="Q384" s="47"/>
    </row>
    <row r="385" spans="1:17" ht="84" customHeight="1">
      <c r="A385" s="46"/>
      <c r="Q385" s="47"/>
    </row>
    <row r="386" spans="1:17" ht="14.25">
      <c r="A386" s="46"/>
      <c r="Q386" s="47"/>
    </row>
    <row r="387" spans="1:17" ht="132" customHeight="1">
      <c r="A387" s="46"/>
      <c r="Q387" s="47"/>
    </row>
    <row r="388" spans="1:17" ht="84" customHeight="1">
      <c r="A388" s="46"/>
      <c r="Q388" s="47"/>
    </row>
    <row r="389" spans="1:17" ht="60" customHeight="1">
      <c r="A389" s="46"/>
      <c r="Q389" s="47"/>
    </row>
    <row r="390" spans="1:17" ht="60" customHeight="1">
      <c r="A390" s="46"/>
      <c r="Q390" s="47"/>
    </row>
    <row r="391" spans="1:17" ht="36" customHeight="1">
      <c r="A391" s="46"/>
      <c r="Q391" s="47"/>
    </row>
    <row r="392" spans="1:17" ht="96" customHeight="1">
      <c r="A392" s="46"/>
      <c r="Q392" s="47"/>
    </row>
    <row r="393" spans="1:17" ht="60" customHeight="1">
      <c r="A393" s="46"/>
      <c r="Q393" s="47"/>
    </row>
    <row r="394" spans="1:17" ht="48" customHeight="1">
      <c r="A394" s="46"/>
      <c r="Q394" s="47"/>
    </row>
    <row r="395" spans="1:17" ht="120" customHeight="1">
      <c r="A395" s="46"/>
      <c r="Q395" s="47"/>
    </row>
    <row r="396" spans="1:17" ht="36" customHeight="1">
      <c r="A396" s="46"/>
      <c r="Q396" s="47"/>
    </row>
    <row r="397" spans="1:17" ht="14.25">
      <c r="A397" s="46"/>
      <c r="Q397" s="47"/>
    </row>
    <row r="398" spans="1:17" ht="96" customHeight="1">
      <c r="A398" s="46"/>
      <c r="Q398" s="47"/>
    </row>
    <row r="399" spans="1:17" ht="132" customHeight="1">
      <c r="A399" s="46"/>
      <c r="Q399" s="47"/>
    </row>
    <row r="400" spans="1:17" ht="48" customHeight="1">
      <c r="A400" s="46"/>
      <c r="Q400" s="47"/>
    </row>
    <row r="401" spans="1:17" ht="96" customHeight="1">
      <c r="A401" s="46"/>
      <c r="Q401" s="47"/>
    </row>
    <row r="402" spans="1:17" ht="60" customHeight="1">
      <c r="A402" s="46"/>
      <c r="Q402" s="47"/>
    </row>
    <row r="403" spans="1:17" ht="36" customHeight="1">
      <c r="A403" s="46"/>
      <c r="Q403" s="47"/>
    </row>
    <row r="404" spans="1:17" ht="36" customHeight="1">
      <c r="A404" s="46"/>
      <c r="Q404" s="47"/>
    </row>
    <row r="405" spans="1:17" ht="120" customHeight="1">
      <c r="A405" s="46"/>
      <c r="Q405" s="47"/>
    </row>
    <row r="406" spans="1:17" ht="84" customHeight="1">
      <c r="A406" s="46"/>
      <c r="Q406" s="47"/>
    </row>
    <row r="407" spans="1:17" ht="14.25">
      <c r="A407" s="46"/>
      <c r="Q407" s="47"/>
    </row>
    <row r="408" spans="1:17" ht="168" customHeight="1">
      <c r="A408" s="46"/>
      <c r="Q408" s="47"/>
    </row>
    <row r="409" spans="1:17" ht="36" customHeight="1">
      <c r="A409" s="46"/>
      <c r="Q409" s="47"/>
    </row>
    <row r="410" spans="1:17" ht="48" customHeight="1">
      <c r="A410" s="46"/>
      <c r="Q410" s="47"/>
    </row>
    <row r="411" spans="1:17" ht="72" customHeight="1">
      <c r="A411" s="46"/>
      <c r="Q411" s="47"/>
    </row>
    <row r="412" spans="1:17" ht="192" customHeight="1">
      <c r="A412" s="46"/>
      <c r="Q412" s="47"/>
    </row>
    <row r="413" spans="1:17" ht="60" customHeight="1">
      <c r="A413" s="46"/>
      <c r="Q413" s="47"/>
    </row>
    <row r="414" spans="1:17" ht="36" customHeight="1">
      <c r="A414" s="46"/>
      <c r="Q414" s="47"/>
    </row>
    <row r="415" spans="1:17" ht="14.25">
      <c r="A415" s="46"/>
      <c r="Q415" s="47"/>
    </row>
    <row r="416" spans="1:17" ht="36" customHeight="1">
      <c r="A416" s="46"/>
      <c r="Q416" s="47"/>
    </row>
    <row r="417" spans="1:17" ht="48" customHeight="1">
      <c r="A417" s="46"/>
      <c r="Q417" s="47"/>
    </row>
    <row r="418" spans="1:17" ht="48" customHeight="1">
      <c r="A418" s="46"/>
      <c r="Q418" s="47"/>
    </row>
    <row r="419" spans="1:17" ht="60" customHeight="1">
      <c r="A419" s="46"/>
      <c r="Q419" s="47"/>
    </row>
    <row r="420" spans="1:17" ht="36" customHeight="1">
      <c r="A420" s="46"/>
      <c r="Q420" s="47"/>
    </row>
    <row r="421" spans="1:17" ht="36" customHeight="1">
      <c r="A421" s="46"/>
      <c r="Q421" s="47"/>
    </row>
    <row r="422" spans="1:17" ht="48" customHeight="1">
      <c r="A422" s="46"/>
      <c r="Q422" s="47"/>
    </row>
    <row r="423" spans="1:17" ht="48" customHeight="1">
      <c r="A423" s="46"/>
      <c r="Q423" s="47"/>
    </row>
    <row r="424" spans="1:17" ht="48" customHeight="1">
      <c r="A424" s="46"/>
      <c r="Q424" s="47"/>
    </row>
    <row r="425" spans="1:17" ht="48" customHeight="1">
      <c r="A425" s="46"/>
      <c r="Q425" s="47"/>
    </row>
    <row r="426" spans="1:17" ht="36" customHeight="1">
      <c r="A426" s="46"/>
      <c r="Q426" s="47"/>
    </row>
    <row r="427" spans="1:17" ht="36" customHeight="1">
      <c r="A427" s="46"/>
      <c r="Q427" s="47"/>
    </row>
    <row r="428" spans="1:17" ht="36" customHeight="1">
      <c r="A428" s="46"/>
      <c r="Q428" s="47"/>
    </row>
    <row r="429" spans="1:17" ht="48" customHeight="1">
      <c r="A429" s="46"/>
      <c r="Q429" s="47"/>
    </row>
    <row r="430" spans="1:17" ht="36" customHeight="1">
      <c r="A430" s="46"/>
      <c r="Q430" s="47"/>
    </row>
    <row r="431" spans="1:17" ht="36" customHeight="1">
      <c r="A431" s="46"/>
      <c r="Q431" s="47"/>
    </row>
    <row r="432" spans="1:17" ht="48" customHeight="1">
      <c r="A432" s="46"/>
      <c r="Q432" s="47"/>
    </row>
    <row r="433" spans="1:17" ht="36" customHeight="1">
      <c r="A433" s="46"/>
      <c r="Q433" s="47"/>
    </row>
    <row r="434" spans="1:17" ht="36" customHeight="1">
      <c r="A434" s="46"/>
      <c r="Q434" s="47"/>
    </row>
    <row r="435" spans="1:17" ht="14.25">
      <c r="A435" s="46"/>
      <c r="Q435" s="47"/>
    </row>
    <row r="436" spans="1:17" ht="48" customHeight="1">
      <c r="A436" s="46"/>
      <c r="Q436" s="47"/>
    </row>
    <row r="437" spans="1:17" ht="48" customHeight="1">
      <c r="A437" s="46"/>
      <c r="Q437" s="47"/>
    </row>
    <row r="438" spans="1:17" ht="264" customHeight="1">
      <c r="A438" s="46"/>
      <c r="Q438" s="47"/>
    </row>
    <row r="439" spans="1:17" ht="96" customHeight="1">
      <c r="A439" s="46"/>
      <c r="Q439" s="47"/>
    </row>
    <row r="440" spans="1:17" ht="72" customHeight="1">
      <c r="A440" s="46"/>
      <c r="Q440" s="47"/>
    </row>
    <row r="441" spans="1:17" ht="72" customHeight="1">
      <c r="A441" s="46"/>
      <c r="Q441" s="47"/>
    </row>
    <row r="442" spans="1:17" ht="120" customHeight="1">
      <c r="A442" s="46"/>
      <c r="Q442" s="47"/>
    </row>
    <row r="443" spans="1:17" ht="14.25">
      <c r="A443" s="46"/>
      <c r="Q443" s="47"/>
    </row>
    <row r="444" spans="1:17" ht="48" customHeight="1">
      <c r="A444" s="46"/>
      <c r="Q444" s="47"/>
    </row>
    <row r="445" spans="1:17" ht="60" customHeight="1">
      <c r="A445" s="46"/>
      <c r="Q445" s="47"/>
    </row>
    <row r="446" spans="1:17" ht="14.25">
      <c r="A446" s="46"/>
      <c r="Q446" s="47"/>
    </row>
    <row r="447" ht="14.25">
      <c r="A447" s="46"/>
    </row>
    <row r="448" ht="14.25">
      <c r="A448" s="46"/>
    </row>
    <row r="449" ht="14.25">
      <c r="A449" s="46"/>
    </row>
    <row r="450" ht="14.25">
      <c r="A450" s="46"/>
    </row>
    <row r="451" ht="14.25">
      <c r="A451" s="46"/>
    </row>
    <row r="452" ht="14.25">
      <c r="A452" s="46"/>
    </row>
    <row r="453" ht="14.25">
      <c r="A453" s="46"/>
    </row>
    <row r="454" ht="14.25">
      <c r="A454" s="46"/>
    </row>
    <row r="455" ht="14.25">
      <c r="A455" s="46"/>
    </row>
    <row r="456" ht="14.25">
      <c r="A456" s="46"/>
    </row>
    <row r="457" ht="14.25">
      <c r="A457" s="46"/>
    </row>
    <row r="458" ht="14.25">
      <c r="A458" s="46"/>
    </row>
    <row r="459" ht="14.25">
      <c r="A459" s="46"/>
    </row>
    <row r="460" ht="14.25">
      <c r="A460" s="46"/>
    </row>
    <row r="461" ht="14.25">
      <c r="A461" s="46"/>
    </row>
    <row r="462" ht="14.25">
      <c r="A462" s="46"/>
    </row>
    <row r="463" ht="14.25">
      <c r="A463" s="46"/>
    </row>
    <row r="464" ht="14.25">
      <c r="A464" s="46"/>
    </row>
    <row r="465" ht="14.25">
      <c r="A465" s="46"/>
    </row>
    <row r="466" ht="14.25">
      <c r="A466" s="46"/>
    </row>
    <row r="467" ht="14.25">
      <c r="A467" s="46"/>
    </row>
    <row r="468" ht="14.25">
      <c r="A468" s="46"/>
    </row>
    <row r="469" ht="14.25">
      <c r="A469" s="46"/>
    </row>
    <row r="470" ht="14.25">
      <c r="A470" s="46"/>
    </row>
    <row r="471" ht="14.25">
      <c r="A471" s="46"/>
    </row>
    <row r="472" ht="14.25">
      <c r="A472" s="46"/>
    </row>
    <row r="473" ht="14.25">
      <c r="A473" s="46"/>
    </row>
    <row r="474" ht="14.25">
      <c r="A474" s="46"/>
    </row>
    <row r="475" ht="14.25">
      <c r="A475" s="46"/>
    </row>
    <row r="476" ht="14.25">
      <c r="A476" s="46"/>
    </row>
    <row r="477" ht="14.25">
      <c r="A477" s="46"/>
    </row>
    <row r="478" ht="14.25">
      <c r="A478" s="46"/>
    </row>
    <row r="479" ht="14.25">
      <c r="A479" s="46"/>
    </row>
    <row r="480" ht="14.25">
      <c r="A480" s="46"/>
    </row>
    <row r="481" ht="14.25">
      <c r="A481" s="46"/>
    </row>
    <row r="482" ht="14.25">
      <c r="A482" s="46"/>
    </row>
    <row r="483" ht="14.25">
      <c r="A483" s="46"/>
    </row>
    <row r="484" ht="14.25">
      <c r="A484" s="46"/>
    </row>
    <row r="485" ht="14.25">
      <c r="A485" s="46"/>
    </row>
    <row r="486" ht="14.25">
      <c r="A486" s="46"/>
    </row>
    <row r="487" ht="14.25">
      <c r="A487" s="46"/>
    </row>
    <row r="488" ht="14.25">
      <c r="A488" s="46"/>
    </row>
    <row r="489" ht="14.25">
      <c r="A489" s="46"/>
    </row>
    <row r="490" ht="14.25">
      <c r="A490" s="46"/>
    </row>
    <row r="491" ht="14.25">
      <c r="A491" s="46"/>
    </row>
    <row r="492" ht="14.25">
      <c r="A492" s="46"/>
    </row>
    <row r="493" ht="14.25">
      <c r="A493" s="46"/>
    </row>
    <row r="494" ht="14.25">
      <c r="A494" s="46"/>
    </row>
    <row r="495" ht="14.25">
      <c r="A495" s="46"/>
    </row>
    <row r="496" ht="14.25">
      <c r="A496" s="46"/>
    </row>
    <row r="497" ht="14.25">
      <c r="A497" s="46"/>
    </row>
    <row r="498" ht="14.25">
      <c r="A498" s="46"/>
    </row>
    <row r="499" ht="14.25">
      <c r="A499" s="46"/>
    </row>
    <row r="500" ht="14.25">
      <c r="A500" s="46"/>
    </row>
    <row r="501" ht="14.25">
      <c r="A501" s="46"/>
    </row>
    <row r="502" ht="14.25">
      <c r="A502" s="46"/>
    </row>
    <row r="503" ht="14.25">
      <c r="A503" s="46"/>
    </row>
    <row r="504" ht="14.25">
      <c r="A504" s="46"/>
    </row>
    <row r="505" ht="14.25">
      <c r="A505" s="46"/>
    </row>
    <row r="506" ht="14.25">
      <c r="A506" s="46"/>
    </row>
    <row r="507" ht="14.25">
      <c r="A507" s="46"/>
    </row>
    <row r="508" ht="14.25">
      <c r="A508" s="46"/>
    </row>
    <row r="509" ht="14.25">
      <c r="A509" s="46"/>
    </row>
    <row r="510" ht="14.25">
      <c r="A510" s="46"/>
    </row>
    <row r="511" ht="14.25">
      <c r="A511" s="46"/>
    </row>
    <row r="512" ht="14.25">
      <c r="A512" s="46"/>
    </row>
    <row r="513" ht="14.25">
      <c r="A513" s="46"/>
    </row>
    <row r="514" ht="14.25">
      <c r="A514" s="46"/>
    </row>
    <row r="515" ht="14.25">
      <c r="A515" s="46"/>
    </row>
    <row r="516" ht="14.25">
      <c r="A516" s="46"/>
    </row>
    <row r="517" ht="14.25">
      <c r="A517" s="46"/>
    </row>
    <row r="518" ht="14.25">
      <c r="A518" s="46"/>
    </row>
    <row r="519" ht="14.25">
      <c r="A519" s="46"/>
    </row>
    <row r="520" ht="14.25">
      <c r="A520" s="46"/>
    </row>
    <row r="521" ht="14.25">
      <c r="A521" s="46"/>
    </row>
    <row r="522" ht="14.25">
      <c r="A522" s="46"/>
    </row>
    <row r="523" ht="14.25">
      <c r="A523" s="46"/>
    </row>
    <row r="524" ht="14.25">
      <c r="A524" s="46"/>
    </row>
    <row r="525" ht="14.25">
      <c r="A525" s="46"/>
    </row>
    <row r="526" ht="14.25">
      <c r="A526" s="46"/>
    </row>
    <row r="527" ht="14.25">
      <c r="A527" s="46"/>
    </row>
    <row r="528" ht="14.25">
      <c r="A528" s="46"/>
    </row>
    <row r="529" ht="14.25">
      <c r="A529" s="46"/>
    </row>
    <row r="530" ht="14.25">
      <c r="A530" s="46"/>
    </row>
    <row r="531" ht="14.25">
      <c r="A531" s="46"/>
    </row>
    <row r="532" ht="14.25">
      <c r="A532" s="46"/>
    </row>
    <row r="533" ht="14.25">
      <c r="A533" s="46"/>
    </row>
    <row r="534" ht="14.25">
      <c r="A534" s="46"/>
    </row>
    <row r="535" ht="14.25">
      <c r="A535" s="46"/>
    </row>
    <row r="536" ht="14.25">
      <c r="A536" s="46"/>
    </row>
    <row r="537" ht="14.25">
      <c r="A537" s="46"/>
    </row>
    <row r="538" ht="14.25">
      <c r="A538" s="46"/>
    </row>
    <row r="539" ht="14.25">
      <c r="A539" s="46"/>
    </row>
    <row r="540" ht="14.25">
      <c r="A540" s="46"/>
    </row>
    <row r="541" ht="14.25">
      <c r="A541" s="46"/>
    </row>
    <row r="542" ht="14.25">
      <c r="A542" s="46"/>
    </row>
    <row r="543" ht="14.25">
      <c r="A543" s="46"/>
    </row>
    <row r="544" ht="14.25">
      <c r="A544" s="46"/>
    </row>
    <row r="545" ht="14.25">
      <c r="A545" s="46"/>
    </row>
    <row r="546" ht="14.25">
      <c r="A546" s="46"/>
    </row>
    <row r="547" ht="14.25">
      <c r="A547" s="46"/>
    </row>
    <row r="548" ht="14.25">
      <c r="A548" s="46"/>
    </row>
    <row r="549" ht="14.25">
      <c r="A549" s="46"/>
    </row>
    <row r="550" ht="14.25">
      <c r="A550" s="46"/>
    </row>
    <row r="551" ht="14.25">
      <c r="A551" s="46"/>
    </row>
    <row r="552" ht="14.25">
      <c r="A552" s="46"/>
    </row>
    <row r="553" ht="14.25">
      <c r="A553" s="46"/>
    </row>
    <row r="554" ht="14.25">
      <c r="A554" s="46"/>
    </row>
    <row r="555" ht="14.25">
      <c r="A555" s="46"/>
    </row>
    <row r="556" ht="14.25">
      <c r="A556" s="46"/>
    </row>
    <row r="557" ht="14.25">
      <c r="A557" s="46"/>
    </row>
    <row r="558" ht="14.25">
      <c r="A558" s="46"/>
    </row>
    <row r="559" ht="14.25">
      <c r="A559" s="46"/>
    </row>
    <row r="560" ht="14.25">
      <c r="A560" s="46"/>
    </row>
    <row r="561" ht="14.25">
      <c r="A561" s="46"/>
    </row>
    <row r="562" ht="14.25">
      <c r="A562" s="46"/>
    </row>
    <row r="563" ht="14.25">
      <c r="A563" s="46"/>
    </row>
    <row r="564" ht="14.25">
      <c r="A564" s="46"/>
    </row>
    <row r="565" ht="14.25">
      <c r="A565" s="46"/>
    </row>
    <row r="566" ht="14.25">
      <c r="A566" s="46"/>
    </row>
    <row r="567" ht="14.25">
      <c r="A567" s="46"/>
    </row>
    <row r="568" ht="14.25">
      <c r="A568" s="46"/>
    </row>
    <row r="569" ht="14.25">
      <c r="A569" s="46"/>
    </row>
    <row r="570" ht="14.25">
      <c r="A570" s="46"/>
    </row>
    <row r="571" ht="14.25">
      <c r="A571" s="46"/>
    </row>
    <row r="572" ht="14.25">
      <c r="A572" s="46"/>
    </row>
    <row r="573" ht="14.25">
      <c r="A573" s="46"/>
    </row>
    <row r="574" ht="14.25">
      <c r="A574" s="46"/>
    </row>
    <row r="575" ht="14.25">
      <c r="A575" s="46"/>
    </row>
    <row r="576" ht="14.25">
      <c r="A576" s="46"/>
    </row>
    <row r="577" ht="14.25">
      <c r="A577" s="46"/>
    </row>
    <row r="578" ht="14.25">
      <c r="A578" s="46"/>
    </row>
    <row r="579" ht="14.25">
      <c r="A579" s="46"/>
    </row>
    <row r="580" ht="14.25">
      <c r="A580" s="46"/>
    </row>
    <row r="581" ht="14.25">
      <c r="A581" s="46"/>
    </row>
    <row r="582" ht="14.25">
      <c r="A582" s="46"/>
    </row>
    <row r="583" ht="14.25">
      <c r="A583" s="46"/>
    </row>
    <row r="584" ht="14.25">
      <c r="A584" s="46"/>
    </row>
    <row r="585" ht="14.25">
      <c r="A585" s="46"/>
    </row>
    <row r="586" ht="14.25">
      <c r="A586" s="46"/>
    </row>
    <row r="587" ht="14.25">
      <c r="A587" s="46"/>
    </row>
    <row r="588" ht="14.25">
      <c r="A588" s="46"/>
    </row>
    <row r="589" ht="14.25">
      <c r="A589" s="46"/>
    </row>
    <row r="590" ht="14.25">
      <c r="A590" s="46"/>
    </row>
    <row r="591" ht="14.25">
      <c r="A591" s="46"/>
    </row>
    <row r="592" ht="14.25">
      <c r="A592" s="46"/>
    </row>
    <row r="593" ht="14.25">
      <c r="A593" s="46"/>
    </row>
    <row r="594" ht="14.25">
      <c r="A594" s="46"/>
    </row>
    <row r="595" ht="14.25">
      <c r="A595" s="46"/>
    </row>
    <row r="596" ht="14.25">
      <c r="A596" s="46"/>
    </row>
    <row r="597" ht="14.25">
      <c r="A597" s="46"/>
    </row>
    <row r="598" ht="14.25">
      <c r="A598" s="46"/>
    </row>
    <row r="599" ht="14.25">
      <c r="A599" s="46"/>
    </row>
    <row r="600" ht="14.25">
      <c r="A600" s="46"/>
    </row>
    <row r="601" ht="14.25">
      <c r="A601" s="46"/>
    </row>
    <row r="602" ht="14.25">
      <c r="A602" s="46"/>
    </row>
    <row r="603" ht="14.25">
      <c r="A603" s="46"/>
    </row>
    <row r="604" ht="14.25">
      <c r="A604" s="46"/>
    </row>
    <row r="605" ht="14.25">
      <c r="A605" s="46"/>
    </row>
    <row r="606" ht="14.25">
      <c r="A606" s="46"/>
    </row>
    <row r="607" ht="14.25">
      <c r="A607" s="46"/>
    </row>
    <row r="608" ht="14.25">
      <c r="A608" s="46"/>
    </row>
    <row r="609" ht="14.25">
      <c r="A609" s="46"/>
    </row>
    <row r="610" ht="14.25">
      <c r="A610" s="46"/>
    </row>
    <row r="611" ht="14.25">
      <c r="A611" s="46"/>
    </row>
    <row r="612" ht="14.25">
      <c r="A612" s="46"/>
    </row>
    <row r="613" ht="14.25">
      <c r="A613" s="46"/>
    </row>
    <row r="614" ht="14.25">
      <c r="A614" s="46"/>
    </row>
    <row r="615" ht="14.25">
      <c r="A615" s="46"/>
    </row>
    <row r="616" ht="14.25">
      <c r="A616" s="46"/>
    </row>
    <row r="617" ht="14.25">
      <c r="A617" s="46"/>
    </row>
    <row r="618" ht="14.25">
      <c r="A618" s="46"/>
    </row>
    <row r="619" ht="14.25">
      <c r="A619" s="46"/>
    </row>
    <row r="620" ht="14.25">
      <c r="A620" s="46"/>
    </row>
    <row r="621" ht="14.25">
      <c r="A621" s="46"/>
    </row>
    <row r="622" ht="14.25">
      <c r="A622" s="46"/>
    </row>
    <row r="623" ht="14.25">
      <c r="A623" s="46"/>
    </row>
    <row r="624" ht="14.25">
      <c r="A624" s="46"/>
    </row>
    <row r="625" ht="14.25">
      <c r="A625" s="46"/>
    </row>
    <row r="626" ht="14.25">
      <c r="A626" s="46"/>
    </row>
    <row r="627" ht="14.25">
      <c r="A627" s="46"/>
    </row>
    <row r="628" ht="14.25">
      <c r="A628" s="46"/>
    </row>
    <row r="629" ht="14.25">
      <c r="A629" s="46"/>
    </row>
    <row r="630" ht="14.25">
      <c r="A630" s="46"/>
    </row>
    <row r="631" ht="14.25">
      <c r="A631" s="46"/>
    </row>
    <row r="632" ht="14.25">
      <c r="A632" s="46"/>
    </row>
    <row r="633" ht="14.25">
      <c r="A633" s="46"/>
    </row>
    <row r="634" ht="14.25">
      <c r="A634" s="46"/>
    </row>
    <row r="635" ht="14.25">
      <c r="A635" s="46"/>
    </row>
    <row r="636" ht="14.25">
      <c r="A636" s="46"/>
    </row>
    <row r="637" ht="14.25">
      <c r="A637" s="46"/>
    </row>
    <row r="638" ht="14.25">
      <c r="A638" s="46"/>
    </row>
    <row r="639" ht="14.25">
      <c r="A639" s="46"/>
    </row>
    <row r="640" ht="14.25">
      <c r="A640" s="46"/>
    </row>
    <row r="641" ht="14.25">
      <c r="A641" s="46"/>
    </row>
    <row r="642" ht="14.25">
      <c r="A642" s="46"/>
    </row>
    <row r="643" ht="14.25">
      <c r="A643" s="46"/>
    </row>
    <row r="644" ht="14.25">
      <c r="A644" s="46"/>
    </row>
    <row r="645" ht="14.25">
      <c r="A645" s="46"/>
    </row>
    <row r="646" ht="14.25">
      <c r="A646" s="46"/>
    </row>
    <row r="647" ht="14.25">
      <c r="A647" s="46"/>
    </row>
    <row r="648" ht="14.25">
      <c r="A648" s="46"/>
    </row>
    <row r="649" ht="14.25">
      <c r="A649" s="46"/>
    </row>
    <row r="650" ht="14.25">
      <c r="A650" s="46"/>
    </row>
    <row r="651" ht="14.25">
      <c r="A651" s="46"/>
    </row>
    <row r="652" ht="14.25">
      <c r="A652" s="46"/>
    </row>
    <row r="653" ht="14.25">
      <c r="A653" s="46"/>
    </row>
    <row r="654" ht="14.25">
      <c r="A654" s="46"/>
    </row>
    <row r="655" ht="14.25">
      <c r="A655" s="46"/>
    </row>
    <row r="656" ht="14.25">
      <c r="A656" s="46"/>
    </row>
    <row r="657" ht="14.25">
      <c r="A657" s="46"/>
    </row>
    <row r="658" ht="14.25">
      <c r="A658" s="46"/>
    </row>
    <row r="659" ht="14.25">
      <c r="A659" s="46"/>
    </row>
    <row r="660" ht="14.25">
      <c r="A660" s="46"/>
    </row>
    <row r="661" ht="14.25">
      <c r="A661" s="46"/>
    </row>
    <row r="662" ht="14.25">
      <c r="A662" s="46"/>
    </row>
    <row r="663" ht="14.25">
      <c r="A663" s="46"/>
    </row>
    <row r="664" ht="14.25">
      <c r="A664" s="46"/>
    </row>
    <row r="665" ht="14.25">
      <c r="A665" s="46"/>
    </row>
    <row r="666" ht="14.25">
      <c r="A666" s="46"/>
    </row>
    <row r="667" ht="14.25">
      <c r="A667" s="46"/>
    </row>
    <row r="668" ht="14.25">
      <c r="A668" s="46"/>
    </row>
    <row r="669" ht="14.25">
      <c r="A669" s="46"/>
    </row>
    <row r="670" ht="14.25">
      <c r="A670" s="46"/>
    </row>
    <row r="671" ht="14.25">
      <c r="A671" s="46"/>
    </row>
    <row r="672" ht="14.25">
      <c r="A672" s="46"/>
    </row>
    <row r="673" ht="14.25">
      <c r="A673" s="46"/>
    </row>
    <row r="674" ht="14.25">
      <c r="A674" s="46"/>
    </row>
    <row r="675" ht="14.25">
      <c r="A675" s="46"/>
    </row>
    <row r="676" ht="14.25">
      <c r="A676" s="46"/>
    </row>
    <row r="677" ht="14.25">
      <c r="A677" s="46"/>
    </row>
    <row r="678" ht="14.25">
      <c r="A678" s="46"/>
    </row>
    <row r="679" ht="14.25">
      <c r="A679" s="46"/>
    </row>
    <row r="680" ht="14.25">
      <c r="A680" s="46"/>
    </row>
    <row r="681" ht="14.25">
      <c r="A681" s="46"/>
    </row>
    <row r="682" ht="14.25">
      <c r="A682" s="46"/>
    </row>
    <row r="683" ht="14.25">
      <c r="A683" s="46"/>
    </row>
    <row r="684" ht="14.25">
      <c r="A684" s="46"/>
    </row>
    <row r="685" ht="14.25">
      <c r="A685" s="46"/>
    </row>
    <row r="686" ht="14.25">
      <c r="A686" s="46"/>
    </row>
    <row r="687" ht="14.25">
      <c r="A687" s="46"/>
    </row>
    <row r="688" ht="14.25">
      <c r="A688" s="46"/>
    </row>
    <row r="689" ht="14.25">
      <c r="A689" s="46"/>
    </row>
    <row r="690" ht="14.25">
      <c r="A690" s="46"/>
    </row>
    <row r="691" ht="14.25">
      <c r="A691" s="46"/>
    </row>
    <row r="692" ht="14.25">
      <c r="A692" s="46"/>
    </row>
    <row r="693" ht="14.25">
      <c r="A693" s="46"/>
    </row>
    <row r="694" ht="14.25">
      <c r="A694" s="46"/>
    </row>
    <row r="695" ht="14.25">
      <c r="A695" s="46"/>
    </row>
    <row r="696" ht="14.25">
      <c r="A696" s="46"/>
    </row>
    <row r="697" ht="14.25">
      <c r="A697" s="46"/>
    </row>
    <row r="698" ht="14.25">
      <c r="A698" s="46"/>
    </row>
    <row r="699" ht="14.25">
      <c r="A699" s="46"/>
    </row>
    <row r="700" ht="14.25">
      <c r="A700" s="46"/>
    </row>
    <row r="701" ht="14.25">
      <c r="A701" s="46"/>
    </row>
    <row r="702" ht="14.25">
      <c r="A702" s="46"/>
    </row>
    <row r="703" ht="14.25">
      <c r="A703" s="46"/>
    </row>
    <row r="704" ht="14.25">
      <c r="A704" s="46"/>
    </row>
    <row r="705" ht="14.25">
      <c r="A705" s="46"/>
    </row>
    <row r="706" ht="14.25">
      <c r="A706" s="46"/>
    </row>
    <row r="707" ht="14.25">
      <c r="A707" s="46"/>
    </row>
    <row r="708" ht="14.25">
      <c r="A708" s="46"/>
    </row>
    <row r="709" ht="14.25">
      <c r="A709" s="46"/>
    </row>
    <row r="710" ht="14.25">
      <c r="A710" s="46"/>
    </row>
    <row r="711" ht="14.25">
      <c r="A711" s="46"/>
    </row>
    <row r="712" ht="14.25">
      <c r="A712" s="46"/>
    </row>
    <row r="713" ht="14.25">
      <c r="A713" s="46"/>
    </row>
    <row r="714" ht="14.25">
      <c r="A714" s="46"/>
    </row>
    <row r="715" ht="14.25">
      <c r="A715" s="46"/>
    </row>
    <row r="716" ht="14.25">
      <c r="A716" s="46"/>
    </row>
    <row r="717" ht="14.25">
      <c r="A717" s="46"/>
    </row>
    <row r="718" ht="14.25">
      <c r="A718" s="46"/>
    </row>
    <row r="719" ht="14.25">
      <c r="A719" s="46"/>
    </row>
    <row r="720" ht="14.25">
      <c r="A720" s="46"/>
    </row>
    <row r="721" ht="14.25">
      <c r="A721" s="46"/>
    </row>
    <row r="722" ht="14.25">
      <c r="A722" s="46"/>
    </row>
    <row r="723" ht="14.25">
      <c r="A723" s="46"/>
    </row>
    <row r="724" ht="14.25">
      <c r="A724" s="46"/>
    </row>
    <row r="725" ht="14.25">
      <c r="A725" s="46"/>
    </row>
    <row r="726" ht="14.25">
      <c r="A726" s="46"/>
    </row>
    <row r="727" ht="14.25">
      <c r="A727" s="46"/>
    </row>
    <row r="728" ht="14.25">
      <c r="A728" s="46"/>
    </row>
    <row r="729" ht="14.25">
      <c r="A729" s="46"/>
    </row>
    <row r="730" ht="14.25">
      <c r="A730" s="46"/>
    </row>
    <row r="731" ht="14.25">
      <c r="A731" s="46"/>
    </row>
    <row r="732" ht="14.25">
      <c r="A732" s="46"/>
    </row>
    <row r="733" ht="14.25">
      <c r="A733" s="46"/>
    </row>
    <row r="734" ht="14.25">
      <c r="A734" s="46"/>
    </row>
    <row r="735" ht="14.25">
      <c r="A735" s="46"/>
    </row>
    <row r="736" ht="14.25">
      <c r="A736" s="46"/>
    </row>
    <row r="737" ht="14.25">
      <c r="A737" s="46"/>
    </row>
    <row r="738" ht="14.25">
      <c r="A738" s="46"/>
    </row>
    <row r="739" ht="14.25">
      <c r="A739" s="46"/>
    </row>
    <row r="740" ht="14.25">
      <c r="A740" s="46"/>
    </row>
    <row r="741" ht="14.25">
      <c r="A741" s="46"/>
    </row>
    <row r="742" ht="14.25">
      <c r="A742" s="46"/>
    </row>
    <row r="743" ht="14.25">
      <c r="A743" s="46"/>
    </row>
    <row r="744" ht="14.25">
      <c r="A744" s="46"/>
    </row>
    <row r="745" ht="14.25">
      <c r="A745" s="46"/>
    </row>
    <row r="746" ht="14.25">
      <c r="A746" s="46"/>
    </row>
    <row r="747" ht="14.25">
      <c r="A747" s="46"/>
    </row>
    <row r="748" ht="14.25">
      <c r="A748" s="46"/>
    </row>
    <row r="749" ht="14.25">
      <c r="A749" s="46"/>
    </row>
    <row r="750" ht="14.25">
      <c r="A750" s="46"/>
    </row>
    <row r="751" ht="14.25">
      <c r="A751" s="46"/>
    </row>
    <row r="752" ht="14.25">
      <c r="A752" s="46"/>
    </row>
    <row r="753" ht="14.25">
      <c r="A753" s="46"/>
    </row>
    <row r="754" ht="14.25">
      <c r="A754" s="46"/>
    </row>
    <row r="755" ht="14.25">
      <c r="A755" s="46"/>
    </row>
    <row r="756" ht="14.25">
      <c r="A756" s="46"/>
    </row>
    <row r="757" ht="14.25">
      <c r="A757" s="46"/>
    </row>
    <row r="758" ht="14.25">
      <c r="A758" s="46"/>
    </row>
    <row r="759" ht="14.25">
      <c r="A759" s="46"/>
    </row>
    <row r="760" ht="14.25">
      <c r="A760" s="46"/>
    </row>
    <row r="761" ht="14.25">
      <c r="A761" s="46"/>
    </row>
    <row r="762" ht="14.25">
      <c r="A762" s="46"/>
    </row>
    <row r="763" ht="14.25">
      <c r="A763" s="46"/>
    </row>
    <row r="764" ht="14.25">
      <c r="A764" s="46"/>
    </row>
    <row r="765" ht="14.25">
      <c r="A765" s="46"/>
    </row>
    <row r="766" ht="14.25">
      <c r="A766" s="46"/>
    </row>
    <row r="767" ht="14.25">
      <c r="A767" s="46"/>
    </row>
    <row r="768" ht="14.25">
      <c r="A768" s="46"/>
    </row>
    <row r="769" ht="14.25">
      <c r="A769" s="46"/>
    </row>
    <row r="770" ht="14.25">
      <c r="A770" s="46"/>
    </row>
    <row r="771" ht="14.25">
      <c r="A771" s="46"/>
    </row>
    <row r="772" ht="14.25">
      <c r="A772" s="46"/>
    </row>
    <row r="773" ht="14.25">
      <c r="A773" s="46"/>
    </row>
    <row r="774" ht="14.25">
      <c r="A774" s="46"/>
    </row>
    <row r="775" ht="14.25">
      <c r="A775" s="46"/>
    </row>
    <row r="776" ht="14.25">
      <c r="A776" s="46"/>
    </row>
    <row r="777" ht="14.25">
      <c r="A777" s="46"/>
    </row>
    <row r="778" ht="14.25">
      <c r="A778" s="46"/>
    </row>
    <row r="779" ht="14.25">
      <c r="A779" s="46"/>
    </row>
    <row r="780" ht="14.25">
      <c r="A780" s="46"/>
    </row>
    <row r="781" ht="14.25">
      <c r="A781" s="46"/>
    </row>
    <row r="782" ht="14.25">
      <c r="A782" s="46"/>
    </row>
    <row r="783" ht="14.25">
      <c r="A783" s="46"/>
    </row>
    <row r="784" ht="14.25">
      <c r="A784" s="46"/>
    </row>
    <row r="785" ht="14.25">
      <c r="A785" s="46"/>
    </row>
    <row r="786" ht="14.25">
      <c r="A786" s="46"/>
    </row>
    <row r="787" ht="14.25">
      <c r="A787" s="46"/>
    </row>
    <row r="788" ht="14.25">
      <c r="A788" s="46"/>
    </row>
    <row r="789" ht="14.25">
      <c r="A789" s="46"/>
    </row>
    <row r="790" ht="14.25">
      <c r="A790" s="46"/>
    </row>
    <row r="791" ht="14.25">
      <c r="A791" s="46"/>
    </row>
    <row r="792" ht="14.25">
      <c r="A792" s="46"/>
    </row>
    <row r="793" ht="14.25">
      <c r="A793" s="46"/>
    </row>
    <row r="794" ht="14.25">
      <c r="A794" s="46"/>
    </row>
    <row r="795" ht="14.25">
      <c r="A795" s="46"/>
    </row>
    <row r="796" ht="14.25">
      <c r="A796" s="46"/>
    </row>
    <row r="797" ht="14.25">
      <c r="A797" s="46"/>
    </row>
    <row r="798" ht="14.25">
      <c r="A798" s="46"/>
    </row>
    <row r="799" ht="14.25">
      <c r="A799" s="46"/>
    </row>
    <row r="800" ht="14.25">
      <c r="A800" s="46"/>
    </row>
    <row r="801" ht="14.25">
      <c r="A801" s="46"/>
    </row>
    <row r="802" ht="14.25">
      <c r="A802" s="46"/>
    </row>
    <row r="803" ht="14.25">
      <c r="A803" s="46"/>
    </row>
    <row r="804" ht="14.25">
      <c r="A804" s="46"/>
    </row>
    <row r="805" ht="14.25">
      <c r="A805" s="46"/>
    </row>
    <row r="806" ht="14.25">
      <c r="A806" s="46"/>
    </row>
    <row r="807" ht="14.25">
      <c r="A807" s="46"/>
    </row>
    <row r="808" ht="14.25">
      <c r="A808" s="46"/>
    </row>
    <row r="809" ht="14.25">
      <c r="A809" s="46"/>
    </row>
    <row r="810" ht="14.25">
      <c r="A810" s="46"/>
    </row>
    <row r="811" ht="14.25">
      <c r="A811" s="46"/>
    </row>
    <row r="812" ht="14.25">
      <c r="A812" s="46"/>
    </row>
    <row r="813" ht="14.25">
      <c r="A813" s="46"/>
    </row>
    <row r="814" ht="14.25">
      <c r="A814" s="46"/>
    </row>
    <row r="815" ht="14.25">
      <c r="A815" s="46"/>
    </row>
    <row r="816" ht="14.25">
      <c r="A816" s="46"/>
    </row>
    <row r="817" ht="14.25">
      <c r="A817" s="46"/>
    </row>
    <row r="818" ht="14.25">
      <c r="A818" s="46"/>
    </row>
    <row r="819" ht="14.25">
      <c r="A819" s="46"/>
    </row>
    <row r="820" ht="14.25">
      <c r="A820" s="46"/>
    </row>
    <row r="821" ht="14.25">
      <c r="A821" s="46"/>
    </row>
    <row r="822" ht="14.25">
      <c r="A822" s="46"/>
    </row>
    <row r="823" ht="14.25">
      <c r="A823" s="46"/>
    </row>
    <row r="824" ht="14.25">
      <c r="A824" s="46"/>
    </row>
    <row r="825" ht="14.25">
      <c r="A825" s="46"/>
    </row>
    <row r="826" ht="14.25">
      <c r="A826" s="46"/>
    </row>
    <row r="827" ht="14.25">
      <c r="A827" s="46"/>
    </row>
    <row r="828" ht="14.25">
      <c r="A828" s="46"/>
    </row>
    <row r="829" ht="14.25">
      <c r="A829" s="46"/>
    </row>
    <row r="830" ht="14.25">
      <c r="A830" s="46"/>
    </row>
    <row r="831" ht="14.25">
      <c r="A831" s="46"/>
    </row>
    <row r="832" ht="14.25">
      <c r="A832" s="46"/>
    </row>
    <row r="833" ht="14.25">
      <c r="A833" s="46"/>
    </row>
    <row r="834" ht="14.25">
      <c r="A834" s="46"/>
    </row>
    <row r="835" ht="14.25">
      <c r="A835" s="46"/>
    </row>
    <row r="836" ht="14.25">
      <c r="A836" s="46"/>
    </row>
    <row r="837" ht="14.25">
      <c r="A837" s="46"/>
    </row>
    <row r="838" ht="14.25">
      <c r="A838" s="46"/>
    </row>
    <row r="839" ht="14.25">
      <c r="A839" s="46"/>
    </row>
    <row r="840" ht="14.25">
      <c r="A840" s="46"/>
    </row>
    <row r="841" ht="14.25">
      <c r="A841" s="46"/>
    </row>
    <row r="842" ht="14.25">
      <c r="A842" s="46"/>
    </row>
    <row r="843" ht="14.25">
      <c r="A843" s="46"/>
    </row>
    <row r="844" ht="14.25">
      <c r="A844" s="46"/>
    </row>
    <row r="845" ht="14.25">
      <c r="A845" s="46"/>
    </row>
    <row r="846" ht="14.25">
      <c r="A846" s="46"/>
    </row>
    <row r="847" ht="14.25">
      <c r="A847" s="46"/>
    </row>
    <row r="848" ht="14.25">
      <c r="A848" s="46"/>
    </row>
    <row r="849" ht="14.25">
      <c r="A849" s="46"/>
    </row>
    <row r="850" ht="14.25">
      <c r="A850" s="46"/>
    </row>
    <row r="851" ht="14.25">
      <c r="A851" s="46"/>
    </row>
    <row r="852" ht="14.25">
      <c r="A852" s="46"/>
    </row>
    <row r="853" ht="14.25">
      <c r="A853" s="46"/>
    </row>
    <row r="854" ht="14.25">
      <c r="A854" s="46"/>
    </row>
    <row r="855" ht="14.25">
      <c r="A855" s="46"/>
    </row>
    <row r="856" ht="14.25">
      <c r="A856" s="46"/>
    </row>
    <row r="857" ht="14.25">
      <c r="A857" s="46"/>
    </row>
    <row r="858" ht="14.25">
      <c r="A858" s="46"/>
    </row>
    <row r="859" ht="14.25">
      <c r="A859" s="46"/>
    </row>
    <row r="860" ht="14.25">
      <c r="A860" s="46"/>
    </row>
    <row r="861" ht="14.25">
      <c r="A861" s="46"/>
    </row>
    <row r="862" ht="14.25">
      <c r="A862" s="46"/>
    </row>
    <row r="863" ht="14.25">
      <c r="A863" s="46"/>
    </row>
    <row r="864" ht="14.25">
      <c r="A864" s="46"/>
    </row>
    <row r="865" ht="14.25">
      <c r="A865" s="46"/>
    </row>
    <row r="866" ht="14.25">
      <c r="A866" s="46"/>
    </row>
    <row r="867" ht="14.25">
      <c r="A867" s="46"/>
    </row>
    <row r="868" ht="14.25">
      <c r="A868" s="46"/>
    </row>
    <row r="869" ht="14.25">
      <c r="A869" s="46"/>
    </row>
    <row r="870" ht="14.25">
      <c r="A870" s="46"/>
    </row>
    <row r="871" ht="14.25">
      <c r="A871" s="46"/>
    </row>
    <row r="872" ht="14.25">
      <c r="A872" s="46"/>
    </row>
    <row r="873" ht="14.25">
      <c r="A873" s="46"/>
    </row>
    <row r="874" ht="14.25">
      <c r="A874" s="46"/>
    </row>
    <row r="875" ht="14.25">
      <c r="A875" s="46"/>
    </row>
    <row r="876" ht="14.25">
      <c r="A876" s="46"/>
    </row>
    <row r="877" ht="14.25">
      <c r="A877" s="46"/>
    </row>
    <row r="878" ht="14.25">
      <c r="A878" s="46"/>
    </row>
    <row r="879" ht="14.25">
      <c r="A879" s="46"/>
    </row>
    <row r="880" ht="14.25">
      <c r="A880" s="46"/>
    </row>
    <row r="881" ht="14.25">
      <c r="A881" s="46"/>
    </row>
    <row r="882" ht="14.25">
      <c r="A882" s="46"/>
    </row>
    <row r="883" ht="14.25">
      <c r="A883" s="46"/>
    </row>
    <row r="884" ht="14.25">
      <c r="A884" s="46"/>
    </row>
    <row r="885" ht="14.25">
      <c r="A885" s="46"/>
    </row>
    <row r="886" ht="14.25">
      <c r="A886" s="46"/>
    </row>
    <row r="887" ht="14.25">
      <c r="A887" s="46"/>
    </row>
    <row r="888" ht="14.25">
      <c r="A888" s="46"/>
    </row>
    <row r="889" ht="14.25">
      <c r="A889" s="46"/>
    </row>
    <row r="890" ht="14.25">
      <c r="A890" s="46"/>
    </row>
    <row r="891" ht="14.25">
      <c r="A891" s="46"/>
    </row>
    <row r="892" ht="14.25">
      <c r="A892" s="46"/>
    </row>
    <row r="893" ht="14.25">
      <c r="A893" s="46"/>
    </row>
    <row r="894" ht="14.25">
      <c r="A894" s="46"/>
    </row>
    <row r="895" ht="14.25">
      <c r="A895" s="46"/>
    </row>
    <row r="896" ht="14.25">
      <c r="A896" s="46"/>
    </row>
    <row r="897" ht="14.25">
      <c r="A897" s="46"/>
    </row>
    <row r="898" ht="14.25">
      <c r="A898" s="46"/>
    </row>
    <row r="899" ht="14.25">
      <c r="A899" s="46"/>
    </row>
    <row r="900" ht="14.25">
      <c r="A900" s="46"/>
    </row>
    <row r="901" ht="14.25">
      <c r="A901" s="46"/>
    </row>
    <row r="902" ht="14.25">
      <c r="A902" s="46"/>
    </row>
    <row r="903" ht="14.25">
      <c r="A903" s="46"/>
    </row>
    <row r="904" ht="14.25">
      <c r="A904" s="46"/>
    </row>
    <row r="905" ht="14.25">
      <c r="A905" s="46"/>
    </row>
    <row r="906" ht="14.25">
      <c r="A906" s="46"/>
    </row>
    <row r="907" ht="14.25">
      <c r="A907" s="46"/>
    </row>
    <row r="908" ht="14.25">
      <c r="A908" s="46"/>
    </row>
    <row r="909" ht="14.25">
      <c r="A909" s="46"/>
    </row>
    <row r="910" ht="14.25">
      <c r="A910" s="46"/>
    </row>
    <row r="911" ht="14.25">
      <c r="A911" s="46"/>
    </row>
    <row r="912" ht="14.25">
      <c r="A912" s="46"/>
    </row>
    <row r="913" ht="14.25">
      <c r="A913" s="46"/>
    </row>
    <row r="914" ht="14.25">
      <c r="A914" s="46"/>
    </row>
    <row r="915" ht="14.25">
      <c r="A915" s="46"/>
    </row>
    <row r="916" ht="14.25">
      <c r="A916" s="46"/>
    </row>
    <row r="917" ht="14.25">
      <c r="A917" s="46"/>
    </row>
    <row r="918" ht="14.25">
      <c r="A918" s="46"/>
    </row>
    <row r="919" ht="14.25">
      <c r="A919" s="46"/>
    </row>
    <row r="920" ht="14.25">
      <c r="A920" s="46"/>
    </row>
    <row r="921" ht="14.25">
      <c r="A921" s="46"/>
    </row>
    <row r="922" ht="14.25">
      <c r="A922" s="46"/>
    </row>
    <row r="923" ht="14.25">
      <c r="A923" s="46"/>
    </row>
    <row r="924" ht="14.25">
      <c r="A924" s="46"/>
    </row>
    <row r="925" ht="14.25">
      <c r="A925" s="46"/>
    </row>
    <row r="926" ht="14.25">
      <c r="A926" s="46"/>
    </row>
    <row r="927" ht="14.25">
      <c r="A927" s="46"/>
    </row>
    <row r="928" ht="14.25">
      <c r="A928" s="46"/>
    </row>
    <row r="929" ht="14.25">
      <c r="A929" s="46"/>
    </row>
    <row r="930" ht="14.25">
      <c r="A930" s="46"/>
    </row>
    <row r="931" ht="14.25">
      <c r="A931" s="46"/>
    </row>
    <row r="932" ht="14.25">
      <c r="A932" s="46"/>
    </row>
    <row r="933" ht="14.25">
      <c r="A933" s="46"/>
    </row>
    <row r="934" ht="14.25">
      <c r="A934" s="46"/>
    </row>
    <row r="935" ht="14.25">
      <c r="A935" s="46"/>
    </row>
    <row r="936" ht="14.25">
      <c r="A936" s="46"/>
    </row>
    <row r="937" ht="14.25">
      <c r="A937" s="46"/>
    </row>
    <row r="938" ht="14.25">
      <c r="A938" s="46"/>
    </row>
    <row r="939" ht="14.25">
      <c r="A939" s="46"/>
    </row>
    <row r="940" ht="14.25">
      <c r="A940" s="46"/>
    </row>
    <row r="941" ht="14.25">
      <c r="A941" s="46"/>
    </row>
    <row r="942" ht="14.25">
      <c r="A942" s="46"/>
    </row>
    <row r="943" ht="14.25">
      <c r="A943" s="46"/>
    </row>
    <row r="944" ht="14.25">
      <c r="A944" s="46"/>
    </row>
    <row r="945" ht="14.25">
      <c r="A945" s="46"/>
    </row>
    <row r="946" ht="14.25">
      <c r="A946" s="46"/>
    </row>
    <row r="947" ht="14.25">
      <c r="A947" s="46"/>
    </row>
    <row r="948" ht="14.25">
      <c r="A948" s="46"/>
    </row>
    <row r="949" ht="14.25">
      <c r="A949" s="46"/>
    </row>
    <row r="950" ht="14.25">
      <c r="A950" s="46"/>
    </row>
    <row r="951" ht="14.25">
      <c r="A951" s="46"/>
    </row>
    <row r="952" ht="14.25">
      <c r="A952" s="46"/>
    </row>
    <row r="953" ht="14.25">
      <c r="A953" s="46"/>
    </row>
    <row r="954" ht="14.25">
      <c r="A954" s="46"/>
    </row>
    <row r="955" ht="14.25">
      <c r="A955" s="46"/>
    </row>
    <row r="956" ht="14.25">
      <c r="A956" s="46"/>
    </row>
    <row r="957" ht="14.25">
      <c r="A957" s="46"/>
    </row>
    <row r="958" ht="14.25">
      <c r="A958" s="46"/>
    </row>
    <row r="959" ht="14.25">
      <c r="A959" s="46"/>
    </row>
    <row r="960" ht="14.25">
      <c r="A960" s="46"/>
    </row>
    <row r="961" ht="14.25">
      <c r="A961" s="46"/>
    </row>
    <row r="962" ht="14.25">
      <c r="A962" s="46"/>
    </row>
    <row r="963" ht="14.25">
      <c r="A963" s="46"/>
    </row>
    <row r="964" ht="14.25">
      <c r="A964" s="46"/>
    </row>
    <row r="965" ht="14.25">
      <c r="A965" s="46"/>
    </row>
    <row r="966" ht="14.25">
      <c r="A966" s="46"/>
    </row>
    <row r="967" ht="14.25">
      <c r="A967" s="46"/>
    </row>
    <row r="968" ht="14.25">
      <c r="A968" s="46"/>
    </row>
    <row r="969" ht="14.25">
      <c r="A969" s="46"/>
    </row>
    <row r="970" ht="14.25">
      <c r="A970" s="46"/>
    </row>
    <row r="971" ht="14.25">
      <c r="A971" s="46"/>
    </row>
    <row r="972" ht="14.25">
      <c r="A972" s="46"/>
    </row>
    <row r="973" ht="14.25">
      <c r="A973" s="46"/>
    </row>
    <row r="974" ht="14.25">
      <c r="A974" s="46"/>
    </row>
    <row r="975" ht="14.25">
      <c r="A975" s="46"/>
    </row>
    <row r="976" ht="14.25">
      <c r="A976" s="46"/>
    </row>
    <row r="977" ht="14.25">
      <c r="A977" s="46"/>
    </row>
    <row r="978" ht="14.25">
      <c r="A978" s="46"/>
    </row>
    <row r="979" ht="14.25">
      <c r="A979" s="46"/>
    </row>
    <row r="980" ht="14.25">
      <c r="A980" s="46"/>
    </row>
    <row r="981" ht="14.25">
      <c r="A981" s="46"/>
    </row>
    <row r="982" ht="14.25">
      <c r="A982" s="46"/>
    </row>
    <row r="983" ht="14.25">
      <c r="A983" s="46"/>
    </row>
    <row r="984" ht="14.25">
      <c r="A984" s="46"/>
    </row>
    <row r="985" ht="14.25">
      <c r="A985" s="46"/>
    </row>
    <row r="986" ht="14.25">
      <c r="A986" s="46"/>
    </row>
    <row r="987" ht="14.25">
      <c r="A987" s="46"/>
    </row>
    <row r="988" ht="14.25">
      <c r="A988" s="46"/>
    </row>
    <row r="989" ht="14.25">
      <c r="A989" s="46"/>
    </row>
    <row r="990" ht="14.25">
      <c r="A990" s="46"/>
    </row>
    <row r="991" ht="14.25">
      <c r="A991" s="46"/>
    </row>
    <row r="992" ht="14.25">
      <c r="A992" s="46"/>
    </row>
    <row r="993" ht="14.25">
      <c r="A993" s="46"/>
    </row>
    <row r="994" ht="14.25">
      <c r="A994" s="46"/>
    </row>
    <row r="995" ht="14.25">
      <c r="A995" s="46"/>
    </row>
    <row r="996" ht="14.25">
      <c r="A996" s="46"/>
    </row>
    <row r="997" ht="14.25">
      <c r="A997" s="46"/>
    </row>
    <row r="998" ht="14.25">
      <c r="A998" s="46"/>
    </row>
    <row r="999" ht="14.25">
      <c r="A999" s="46"/>
    </row>
    <row r="1000" ht="14.25">
      <c r="A1000" s="46"/>
    </row>
    <row r="1001" ht="14.25">
      <c r="A1001" s="46"/>
    </row>
    <row r="1002" ht="14.25">
      <c r="A1002" s="46"/>
    </row>
    <row r="1003" ht="14.25">
      <c r="A1003" s="46"/>
    </row>
    <row r="1004" ht="14.25">
      <c r="A1004" s="46"/>
    </row>
    <row r="1005" ht="14.25">
      <c r="A1005" s="46"/>
    </row>
    <row r="1006" ht="14.25">
      <c r="A1006" s="46"/>
    </row>
    <row r="1007" ht="14.25">
      <c r="A1007" s="46"/>
    </row>
    <row r="1008" ht="14.25">
      <c r="A1008" s="46"/>
    </row>
    <row r="1009" ht="14.25">
      <c r="A1009" s="46"/>
    </row>
    <row r="1010" ht="14.25">
      <c r="A1010" s="46"/>
    </row>
    <row r="1011" ht="14.25">
      <c r="A1011" s="46"/>
    </row>
    <row r="1012" ht="14.25">
      <c r="A1012" s="46"/>
    </row>
    <row r="1013" ht="14.25">
      <c r="A1013" s="46"/>
    </row>
    <row r="1014" ht="14.25">
      <c r="A1014" s="46"/>
    </row>
    <row r="1015" ht="14.25">
      <c r="A1015" s="46"/>
    </row>
    <row r="1016" ht="14.25">
      <c r="A1016" s="46"/>
    </row>
    <row r="1017" ht="14.25">
      <c r="A1017" s="46"/>
    </row>
    <row r="1018" ht="14.25">
      <c r="A1018" s="46"/>
    </row>
    <row r="1019" ht="14.25">
      <c r="A1019" s="46"/>
    </row>
    <row r="1020" ht="14.25">
      <c r="A1020" s="46"/>
    </row>
    <row r="1021" ht="14.25">
      <c r="A1021" s="46"/>
    </row>
    <row r="1022" ht="14.25">
      <c r="A1022" s="46"/>
    </row>
    <row r="1023" ht="14.25">
      <c r="A1023" s="46"/>
    </row>
    <row r="1024" ht="14.25">
      <c r="A1024" s="46"/>
    </row>
    <row r="1025" ht="14.25">
      <c r="A1025" s="46"/>
    </row>
    <row r="1026" ht="14.25">
      <c r="A1026" s="46"/>
    </row>
    <row r="1027" ht="14.25">
      <c r="A1027" s="46"/>
    </row>
    <row r="1028" ht="14.25">
      <c r="A1028" s="46"/>
    </row>
    <row r="1029" ht="14.25">
      <c r="A1029" s="46"/>
    </row>
    <row r="1030" ht="14.25">
      <c r="A1030" s="46"/>
    </row>
    <row r="1031" ht="14.25">
      <c r="A1031" s="46"/>
    </row>
    <row r="1032" ht="14.25">
      <c r="A1032" s="46"/>
    </row>
    <row r="1033" ht="14.25">
      <c r="A1033" s="46"/>
    </row>
    <row r="1034" ht="14.25">
      <c r="A1034" s="46"/>
    </row>
    <row r="1035" ht="14.25">
      <c r="A1035" s="46"/>
    </row>
    <row r="1036" ht="14.25">
      <c r="A1036" s="46"/>
    </row>
    <row r="1037" ht="14.25">
      <c r="A1037" s="46"/>
    </row>
    <row r="1038" ht="14.25">
      <c r="A1038" s="46"/>
    </row>
    <row r="1039" ht="14.25">
      <c r="A1039" s="46"/>
    </row>
    <row r="1040" ht="14.25">
      <c r="A1040" s="46"/>
    </row>
    <row r="1041" ht="14.25">
      <c r="A1041" s="46"/>
    </row>
    <row r="1042" ht="14.25">
      <c r="A1042" s="46"/>
    </row>
    <row r="1043" ht="14.25">
      <c r="A1043" s="46"/>
    </row>
    <row r="1044" ht="14.25">
      <c r="A1044" s="46"/>
    </row>
    <row r="1045" ht="14.25">
      <c r="A1045" s="46"/>
    </row>
    <row r="1046" ht="14.25">
      <c r="A1046" s="46"/>
    </row>
    <row r="1047" ht="14.25">
      <c r="A1047" s="46"/>
    </row>
    <row r="1048" ht="14.25">
      <c r="A1048" s="46"/>
    </row>
    <row r="1049" ht="14.25">
      <c r="A1049" s="46"/>
    </row>
    <row r="1050" ht="14.25">
      <c r="A1050" s="46"/>
    </row>
    <row r="1051" ht="14.25">
      <c r="A1051" s="46"/>
    </row>
    <row r="1052" ht="14.25">
      <c r="A1052" s="46"/>
    </row>
    <row r="1053" ht="14.25">
      <c r="A1053" s="46"/>
    </row>
    <row r="1054" ht="14.25">
      <c r="A1054" s="46"/>
    </row>
    <row r="1055" ht="14.25">
      <c r="A1055" s="46"/>
    </row>
    <row r="1056" ht="14.25">
      <c r="A1056" s="46"/>
    </row>
    <row r="1057" ht="14.25">
      <c r="A1057" s="46"/>
    </row>
    <row r="1058" ht="14.25">
      <c r="A1058" s="46"/>
    </row>
    <row r="1059" ht="14.25">
      <c r="A1059" s="46"/>
    </row>
    <row r="1060" ht="14.25">
      <c r="A1060" s="46"/>
    </row>
    <row r="1061" ht="14.25">
      <c r="A1061" s="46"/>
    </row>
    <row r="1062" ht="14.25">
      <c r="A1062" s="46"/>
    </row>
    <row r="1063" ht="14.25">
      <c r="A1063" s="46"/>
    </row>
    <row r="1064" ht="14.25">
      <c r="A1064" s="46"/>
    </row>
    <row r="1065" ht="14.25">
      <c r="A1065" s="46"/>
    </row>
    <row r="1066" ht="14.25">
      <c r="A1066" s="46"/>
    </row>
    <row r="1067" ht="14.25">
      <c r="A1067" s="46"/>
    </row>
    <row r="1068" ht="14.25">
      <c r="A1068" s="46"/>
    </row>
    <row r="1069" ht="14.25">
      <c r="A1069" s="46"/>
    </row>
    <row r="1070" ht="14.25">
      <c r="A1070" s="46"/>
    </row>
    <row r="1071" ht="14.25">
      <c r="A1071" s="46"/>
    </row>
    <row r="1072" ht="14.25">
      <c r="A1072" s="46"/>
    </row>
    <row r="1073" ht="14.25">
      <c r="A1073" s="46"/>
    </row>
    <row r="1074" ht="14.25">
      <c r="A1074" s="46"/>
    </row>
    <row r="1075" ht="14.25">
      <c r="A1075" s="46"/>
    </row>
    <row r="1076" ht="14.25">
      <c r="A1076" s="46"/>
    </row>
    <row r="1077" ht="14.25">
      <c r="A1077" s="46"/>
    </row>
    <row r="1078" ht="14.25">
      <c r="A1078" s="46"/>
    </row>
    <row r="1079" ht="14.25">
      <c r="A1079" s="46"/>
    </row>
    <row r="1080" ht="14.25">
      <c r="A1080" s="46"/>
    </row>
    <row r="1081" ht="14.25">
      <c r="A1081" s="46"/>
    </row>
    <row r="1082" ht="14.25">
      <c r="A1082" s="46"/>
    </row>
    <row r="1083" ht="14.25">
      <c r="A1083" s="46"/>
    </row>
    <row r="1084" ht="14.25">
      <c r="A1084" s="46"/>
    </row>
    <row r="1085" ht="14.25">
      <c r="A1085" s="46"/>
    </row>
    <row r="1086" ht="14.25">
      <c r="A1086" s="46"/>
    </row>
    <row r="1087" ht="14.25">
      <c r="A1087" s="46"/>
    </row>
    <row r="1088" ht="14.25">
      <c r="A1088" s="46"/>
    </row>
    <row r="1089" ht="14.25">
      <c r="A1089" s="46"/>
    </row>
    <row r="1090" ht="14.25">
      <c r="A1090" s="46"/>
    </row>
    <row r="1091" ht="14.25">
      <c r="A1091" s="46"/>
    </row>
    <row r="1092" ht="14.25">
      <c r="A1092" s="46"/>
    </row>
    <row r="1093" ht="14.25">
      <c r="A1093" s="46"/>
    </row>
    <row r="1094" ht="14.25">
      <c r="A1094" s="46"/>
    </row>
    <row r="1095" ht="14.25">
      <c r="A1095" s="46"/>
    </row>
    <row r="1096" ht="14.25">
      <c r="A1096" s="46"/>
    </row>
    <row r="1097" ht="14.25">
      <c r="A1097" s="46"/>
    </row>
    <row r="1098" ht="14.25">
      <c r="A1098" s="46"/>
    </row>
    <row r="1099" ht="14.25">
      <c r="A1099" s="46"/>
    </row>
    <row r="1100" ht="14.25">
      <c r="A1100" s="46"/>
    </row>
    <row r="1101" ht="14.25">
      <c r="A1101" s="46"/>
    </row>
    <row r="1102" ht="14.25">
      <c r="A1102" s="46"/>
    </row>
    <row r="1103" ht="14.25">
      <c r="A1103" s="46"/>
    </row>
    <row r="1104" ht="14.25">
      <c r="A1104" s="46"/>
    </row>
    <row r="1105" ht="14.25">
      <c r="A1105" s="46"/>
    </row>
    <row r="1106" ht="14.25">
      <c r="A1106" s="46"/>
    </row>
    <row r="1107" ht="14.25">
      <c r="A1107" s="46"/>
    </row>
    <row r="1108" ht="14.25">
      <c r="A1108" s="46"/>
    </row>
    <row r="1109" ht="14.25">
      <c r="A1109" s="46"/>
    </row>
    <row r="1110" ht="14.25">
      <c r="A1110" s="46"/>
    </row>
    <row r="1111" ht="14.25">
      <c r="A1111" s="46"/>
    </row>
    <row r="1112" ht="14.25">
      <c r="A1112" s="46"/>
    </row>
    <row r="1113" ht="14.25">
      <c r="A1113" s="46"/>
    </row>
    <row r="1114" ht="14.25">
      <c r="A1114" s="46"/>
    </row>
    <row r="1115" ht="14.25">
      <c r="A1115" s="46"/>
    </row>
    <row r="1116" ht="14.25">
      <c r="A1116" s="46"/>
    </row>
    <row r="1117" ht="14.25">
      <c r="A1117" s="46"/>
    </row>
    <row r="1118" ht="14.25">
      <c r="A1118" s="46"/>
    </row>
    <row r="1119" ht="14.25">
      <c r="A1119" s="46"/>
    </row>
    <row r="1120" ht="14.25">
      <c r="A1120" s="46"/>
    </row>
    <row r="1121" ht="14.25">
      <c r="A1121" s="46"/>
    </row>
    <row r="1122" ht="14.25">
      <c r="A1122" s="46"/>
    </row>
    <row r="1123" ht="14.25">
      <c r="A1123" s="46"/>
    </row>
    <row r="1124" ht="14.25">
      <c r="A1124" s="46"/>
    </row>
    <row r="1125" ht="14.25">
      <c r="A1125" s="46"/>
    </row>
    <row r="1126" ht="14.25">
      <c r="A1126" s="46"/>
    </row>
    <row r="1127" ht="14.25">
      <c r="A1127" s="46"/>
    </row>
    <row r="1128" ht="14.25">
      <c r="A1128" s="46"/>
    </row>
    <row r="1129" ht="14.25">
      <c r="A1129" s="46"/>
    </row>
    <row r="1130" ht="14.25">
      <c r="A1130" s="46"/>
    </row>
    <row r="1131" ht="14.25">
      <c r="A1131" s="46"/>
    </row>
    <row r="1132" ht="14.25">
      <c r="A1132" s="46"/>
    </row>
    <row r="1133" ht="14.25">
      <c r="A1133" s="46"/>
    </row>
    <row r="1134" ht="14.25">
      <c r="A1134" s="46"/>
    </row>
    <row r="1135" ht="14.25">
      <c r="A1135" s="46"/>
    </row>
    <row r="1136" ht="14.25">
      <c r="A1136" s="46"/>
    </row>
    <row r="1137" ht="14.25">
      <c r="A1137" s="46"/>
    </row>
    <row r="1138" ht="14.25">
      <c r="A1138" s="46"/>
    </row>
    <row r="1139" ht="14.25">
      <c r="A1139" s="46"/>
    </row>
    <row r="1140" ht="14.25">
      <c r="A1140" s="46"/>
    </row>
    <row r="1141" ht="14.25">
      <c r="A1141" s="46"/>
    </row>
    <row r="1142" ht="14.25">
      <c r="A1142" s="46"/>
    </row>
    <row r="1143" ht="14.25">
      <c r="A1143" s="46"/>
    </row>
    <row r="1144" ht="14.25">
      <c r="A1144" s="46"/>
    </row>
    <row r="1145" ht="14.25">
      <c r="A1145" s="46"/>
    </row>
    <row r="1146" ht="14.25">
      <c r="A1146" s="46"/>
    </row>
    <row r="1147" ht="14.25">
      <c r="A1147" s="46"/>
    </row>
    <row r="1148" ht="14.25">
      <c r="A1148" s="46"/>
    </row>
    <row r="1149" ht="14.25">
      <c r="A1149" s="46"/>
    </row>
    <row r="1150" ht="14.25">
      <c r="A1150" s="46"/>
    </row>
    <row r="1151" ht="14.25">
      <c r="A1151" s="46"/>
    </row>
    <row r="1152" ht="14.25">
      <c r="A1152" s="46"/>
    </row>
    <row r="1153" ht="14.25">
      <c r="A1153" s="46"/>
    </row>
    <row r="1154" ht="14.25">
      <c r="A1154" s="46"/>
    </row>
    <row r="1155" ht="14.25">
      <c r="A1155" s="46"/>
    </row>
    <row r="1156" ht="14.25">
      <c r="A1156" s="46"/>
    </row>
    <row r="1157" ht="14.25">
      <c r="A1157" s="46"/>
    </row>
    <row r="1158" ht="14.25">
      <c r="A1158" s="46"/>
    </row>
    <row r="1159" ht="14.25">
      <c r="A1159" s="46"/>
    </row>
    <row r="1160" ht="14.25">
      <c r="A1160" s="46"/>
    </row>
    <row r="1161" ht="14.25">
      <c r="A1161" s="46"/>
    </row>
    <row r="1162" ht="14.25">
      <c r="A1162" s="46"/>
    </row>
    <row r="1163" ht="14.25">
      <c r="A1163" s="46"/>
    </row>
    <row r="1164" ht="14.25">
      <c r="A1164" s="46"/>
    </row>
    <row r="1165" ht="14.25">
      <c r="A1165" s="46"/>
    </row>
    <row r="1166" ht="14.25">
      <c r="A1166" s="46"/>
    </row>
    <row r="1167" ht="14.25">
      <c r="A1167" s="46"/>
    </row>
    <row r="1168" ht="14.25">
      <c r="A1168" s="46"/>
    </row>
    <row r="1169" ht="14.25">
      <c r="A1169" s="46"/>
    </row>
    <row r="1170" ht="14.25">
      <c r="A1170" s="46"/>
    </row>
    <row r="1171" ht="14.25">
      <c r="A1171" s="46"/>
    </row>
    <row r="1172" ht="14.25">
      <c r="A1172" s="46"/>
    </row>
    <row r="1173" ht="14.25">
      <c r="A1173" s="46"/>
    </row>
    <row r="1174" ht="14.25">
      <c r="A1174" s="46"/>
    </row>
    <row r="1175" ht="14.25">
      <c r="A1175" s="46"/>
    </row>
    <row r="1176" ht="14.25">
      <c r="A1176" s="46"/>
    </row>
    <row r="1177" ht="14.25">
      <c r="A1177" s="46"/>
    </row>
    <row r="1178" ht="14.25">
      <c r="A1178" s="46"/>
    </row>
    <row r="1179" ht="14.25">
      <c r="A1179" s="46"/>
    </row>
    <row r="1180" ht="14.25">
      <c r="A1180" s="46"/>
    </row>
    <row r="1181" ht="14.25">
      <c r="A1181" s="46"/>
    </row>
    <row r="1182" ht="14.25">
      <c r="A1182" s="46"/>
    </row>
    <row r="1183" ht="14.25">
      <c r="A1183" s="46"/>
    </row>
    <row r="1184" ht="14.25">
      <c r="A1184" s="46"/>
    </row>
    <row r="1185" ht="14.25">
      <c r="A1185" s="46"/>
    </row>
    <row r="1186" ht="14.25">
      <c r="A1186" s="46"/>
    </row>
    <row r="1187" ht="14.25">
      <c r="A1187" s="46"/>
    </row>
    <row r="1188" ht="14.25">
      <c r="A1188" s="46"/>
    </row>
    <row r="1189" ht="14.25">
      <c r="A1189" s="46"/>
    </row>
    <row r="1190" ht="14.25">
      <c r="A1190" s="46"/>
    </row>
    <row r="1191" ht="14.25">
      <c r="A1191" s="46"/>
    </row>
    <row r="1192" ht="14.25">
      <c r="A1192" s="46"/>
    </row>
    <row r="1193" ht="14.25">
      <c r="A1193" s="46"/>
    </row>
    <row r="1194" ht="14.25">
      <c r="A1194" s="46"/>
    </row>
    <row r="1195" ht="14.25">
      <c r="A1195" s="46"/>
    </row>
    <row r="1196" ht="14.25">
      <c r="A1196" s="46"/>
    </row>
    <row r="1197" ht="14.25">
      <c r="A1197" s="46"/>
    </row>
    <row r="1198" ht="14.25">
      <c r="A1198" s="46"/>
    </row>
    <row r="1199" ht="14.25">
      <c r="A1199" s="46"/>
    </row>
    <row r="1200" ht="14.25">
      <c r="A1200" s="46"/>
    </row>
    <row r="1201" ht="14.25">
      <c r="A1201" s="46"/>
    </row>
    <row r="1202" ht="14.25">
      <c r="A1202" s="46"/>
    </row>
    <row r="1203" ht="14.25">
      <c r="A1203" s="46"/>
    </row>
    <row r="1204" ht="14.25">
      <c r="A1204" s="46"/>
    </row>
    <row r="1205" ht="14.25">
      <c r="A1205" s="46"/>
    </row>
    <row r="1206" ht="14.25">
      <c r="A1206" s="46"/>
    </row>
    <row r="1207" ht="14.25">
      <c r="A1207" s="46"/>
    </row>
    <row r="1208" ht="14.25">
      <c r="A1208" s="46"/>
    </row>
    <row r="1209" ht="14.25">
      <c r="A1209" s="46"/>
    </row>
    <row r="1210" ht="14.25">
      <c r="A1210" s="46"/>
    </row>
    <row r="1211" ht="14.25">
      <c r="A1211" s="46"/>
    </row>
    <row r="1212" ht="14.25">
      <c r="A1212" s="46"/>
    </row>
    <row r="1213" ht="14.25">
      <c r="A1213" s="46"/>
    </row>
    <row r="1214" ht="14.25">
      <c r="A1214" s="46"/>
    </row>
    <row r="1215" ht="14.25">
      <c r="A1215" s="46"/>
    </row>
    <row r="1216" ht="14.25">
      <c r="A1216" s="46"/>
    </row>
    <row r="1217" ht="14.25">
      <c r="A1217" s="46"/>
    </row>
    <row r="1218" ht="14.25">
      <c r="A1218" s="46"/>
    </row>
    <row r="1219" ht="14.25">
      <c r="A1219" s="46"/>
    </row>
    <row r="1220" ht="14.25">
      <c r="A1220" s="46"/>
    </row>
    <row r="1221" ht="14.25">
      <c r="A1221" s="46"/>
    </row>
    <row r="1222" ht="14.25">
      <c r="A1222" s="46"/>
    </row>
    <row r="1223" ht="14.25">
      <c r="A1223" s="46"/>
    </row>
    <row r="1224" ht="14.25">
      <c r="A1224" s="46"/>
    </row>
    <row r="1225" ht="14.25">
      <c r="A1225" s="46"/>
    </row>
    <row r="1226" ht="14.25">
      <c r="A1226" s="46"/>
    </row>
    <row r="1227" ht="14.25">
      <c r="A1227" s="46"/>
    </row>
    <row r="1228" ht="14.25">
      <c r="A1228" s="46"/>
    </row>
    <row r="1229" ht="14.25">
      <c r="A1229" s="46"/>
    </row>
    <row r="1230" ht="14.25">
      <c r="A1230" s="46"/>
    </row>
    <row r="1231" ht="14.25">
      <c r="A1231" s="46"/>
    </row>
    <row r="1232" ht="14.25">
      <c r="A1232" s="46"/>
    </row>
    <row r="1233" ht="14.25">
      <c r="A1233" s="46"/>
    </row>
    <row r="1234" ht="14.25">
      <c r="A1234" s="46"/>
    </row>
    <row r="1235" ht="14.25">
      <c r="A1235" s="46"/>
    </row>
    <row r="1236" ht="14.25">
      <c r="A1236" s="46"/>
    </row>
    <row r="1237" ht="14.25">
      <c r="A1237" s="46"/>
    </row>
    <row r="1238" ht="14.25">
      <c r="A1238" s="46"/>
    </row>
    <row r="1239" ht="14.25">
      <c r="A1239" s="46"/>
    </row>
    <row r="1240" ht="14.25">
      <c r="A1240" s="46"/>
    </row>
    <row r="1241" ht="14.25">
      <c r="A1241" s="46"/>
    </row>
    <row r="1242" ht="14.25">
      <c r="A1242" s="46"/>
    </row>
    <row r="1243" ht="14.25">
      <c r="A1243" s="46"/>
    </row>
    <row r="1244" ht="14.25">
      <c r="A1244" s="46"/>
    </row>
    <row r="1245" ht="14.25">
      <c r="A1245" s="46"/>
    </row>
    <row r="1246" ht="14.25">
      <c r="A1246" s="46"/>
    </row>
    <row r="1247" ht="14.25">
      <c r="A1247" s="46"/>
    </row>
    <row r="1248" ht="14.25">
      <c r="A1248" s="46"/>
    </row>
    <row r="1249" ht="14.25">
      <c r="A1249" s="46"/>
    </row>
    <row r="1250" ht="14.25">
      <c r="A1250" s="46"/>
    </row>
    <row r="1251" ht="14.25">
      <c r="A1251" s="46"/>
    </row>
    <row r="1252" ht="14.25">
      <c r="A1252" s="46"/>
    </row>
    <row r="1253" ht="14.25">
      <c r="A1253" s="46"/>
    </row>
    <row r="1254" ht="14.25">
      <c r="A1254" s="46"/>
    </row>
    <row r="1255" ht="14.25">
      <c r="A1255" s="46"/>
    </row>
    <row r="1256" ht="14.25">
      <c r="A1256" s="46"/>
    </row>
    <row r="1257" ht="14.25">
      <c r="A1257" s="46"/>
    </row>
    <row r="1258" ht="14.25">
      <c r="A1258" s="46"/>
    </row>
    <row r="1259" ht="14.25">
      <c r="A1259" s="46"/>
    </row>
    <row r="1260" ht="14.25">
      <c r="A1260" s="46"/>
    </row>
    <row r="1261" ht="14.25">
      <c r="A1261" s="46"/>
    </row>
    <row r="1262" ht="14.25">
      <c r="A1262" s="46"/>
    </row>
    <row r="1263" ht="14.25">
      <c r="A1263" s="46"/>
    </row>
    <row r="1264" ht="14.25">
      <c r="A1264" s="46"/>
    </row>
    <row r="1265" ht="14.25">
      <c r="A1265" s="46"/>
    </row>
    <row r="1266" ht="14.25">
      <c r="A1266" s="46"/>
    </row>
    <row r="1267" ht="14.25">
      <c r="A1267" s="46"/>
    </row>
    <row r="1268" ht="14.25">
      <c r="A1268" s="46"/>
    </row>
    <row r="1269" ht="14.25">
      <c r="A1269" s="46"/>
    </row>
    <row r="1270" ht="14.25">
      <c r="A1270" s="46"/>
    </row>
    <row r="1271" ht="14.25">
      <c r="A1271" s="46"/>
    </row>
    <row r="1272" ht="14.25">
      <c r="A1272" s="46"/>
    </row>
    <row r="1273" ht="14.25">
      <c r="A1273" s="46"/>
    </row>
    <row r="1274" ht="14.25">
      <c r="A1274" s="46"/>
    </row>
    <row r="1275" ht="14.25">
      <c r="A1275" s="46"/>
    </row>
    <row r="1276" ht="14.25">
      <c r="A1276" s="46"/>
    </row>
    <row r="1277" ht="14.25">
      <c r="A1277" s="46"/>
    </row>
    <row r="1278" ht="14.25">
      <c r="A1278" s="46"/>
    </row>
    <row r="1279" ht="14.25">
      <c r="A1279" s="46"/>
    </row>
    <row r="1280" ht="14.25">
      <c r="A1280" s="46"/>
    </row>
    <row r="1281" ht="14.25">
      <c r="A1281" s="46"/>
    </row>
    <row r="1282" ht="14.25">
      <c r="A1282" s="46"/>
    </row>
    <row r="1283" ht="14.25">
      <c r="A1283" s="46"/>
    </row>
    <row r="1284" ht="14.25">
      <c r="A1284" s="46"/>
    </row>
    <row r="1285" ht="14.25">
      <c r="A1285" s="46"/>
    </row>
    <row r="1286" ht="14.25">
      <c r="A1286" s="46"/>
    </row>
    <row r="1287" ht="14.25">
      <c r="A1287" s="46"/>
    </row>
    <row r="1288" ht="14.25">
      <c r="A1288" s="46"/>
    </row>
    <row r="1289" ht="14.25">
      <c r="A1289" s="46"/>
    </row>
    <row r="1290" ht="14.25">
      <c r="A1290" s="46"/>
    </row>
    <row r="1291" ht="14.25">
      <c r="A1291" s="46"/>
    </row>
    <row r="1292" ht="14.25">
      <c r="A1292" s="46"/>
    </row>
    <row r="1293" ht="14.25">
      <c r="A1293" s="46"/>
    </row>
    <row r="1294" ht="14.25">
      <c r="A1294" s="46"/>
    </row>
    <row r="1295" ht="14.25">
      <c r="A1295" s="46"/>
    </row>
    <row r="1296" ht="14.25">
      <c r="A1296" s="46"/>
    </row>
    <row r="1297" ht="14.25">
      <c r="A1297" s="46"/>
    </row>
    <row r="1298" ht="14.25">
      <c r="A1298" s="46"/>
    </row>
    <row r="1299" ht="14.25">
      <c r="A1299" s="46"/>
    </row>
    <row r="1300" ht="14.25">
      <c r="A1300" s="46"/>
    </row>
    <row r="1301" ht="14.25">
      <c r="A1301" s="46"/>
    </row>
    <row r="1302" ht="14.25">
      <c r="A1302" s="46"/>
    </row>
    <row r="1303" ht="14.25">
      <c r="A1303" s="46"/>
    </row>
    <row r="1304" ht="14.25">
      <c r="A1304" s="46"/>
    </row>
    <row r="1305" ht="14.25">
      <c r="A1305" s="46"/>
    </row>
    <row r="1306" ht="14.25">
      <c r="A1306" s="46"/>
    </row>
    <row r="1307" ht="14.25">
      <c r="A1307" s="46"/>
    </row>
    <row r="1308" ht="14.25">
      <c r="A1308" s="46"/>
    </row>
    <row r="1309" ht="14.25">
      <c r="A1309" s="46"/>
    </row>
    <row r="1310" ht="14.25">
      <c r="A1310" s="46"/>
    </row>
    <row r="1311" ht="14.25">
      <c r="A1311" s="46"/>
    </row>
    <row r="1312" ht="14.25">
      <c r="A1312" s="46"/>
    </row>
    <row r="1313" ht="14.25">
      <c r="A1313" s="46"/>
    </row>
    <row r="1314" ht="14.25">
      <c r="A1314" s="46"/>
    </row>
    <row r="1315" ht="14.25">
      <c r="A1315" s="46"/>
    </row>
    <row r="1316" ht="14.25">
      <c r="A1316" s="46"/>
    </row>
    <row r="1317" ht="14.25">
      <c r="A1317" s="46"/>
    </row>
    <row r="1318" ht="14.25">
      <c r="A1318" s="46"/>
    </row>
    <row r="1319" ht="14.25">
      <c r="A1319" s="46"/>
    </row>
    <row r="1320" ht="14.25">
      <c r="A1320" s="46"/>
    </row>
    <row r="1321" ht="14.25">
      <c r="A1321" s="46"/>
    </row>
    <row r="1322" ht="14.25">
      <c r="A1322" s="46"/>
    </row>
    <row r="1323" ht="14.25">
      <c r="A1323" s="46"/>
    </row>
    <row r="1324" ht="14.25">
      <c r="A1324" s="46"/>
    </row>
    <row r="1325" ht="14.25">
      <c r="A1325" s="46"/>
    </row>
    <row r="1326" ht="14.25">
      <c r="A1326" s="46"/>
    </row>
    <row r="1327" ht="14.25">
      <c r="A1327" s="46"/>
    </row>
    <row r="1328" ht="14.25">
      <c r="A1328" s="46"/>
    </row>
    <row r="1329" ht="14.25">
      <c r="A1329" s="46"/>
    </row>
    <row r="1330" ht="14.25">
      <c r="A1330" s="46"/>
    </row>
    <row r="1331" ht="14.25">
      <c r="A1331" s="46"/>
    </row>
    <row r="1332" ht="14.25">
      <c r="A1332" s="46"/>
    </row>
    <row r="1333" ht="14.25">
      <c r="A1333" s="46"/>
    </row>
    <row r="1334" ht="14.25">
      <c r="A1334" s="46"/>
    </row>
    <row r="1335" ht="14.25">
      <c r="A1335" s="46"/>
    </row>
    <row r="1336" ht="14.25">
      <c r="A1336" s="46"/>
    </row>
    <row r="1337" ht="14.25">
      <c r="A1337" s="46"/>
    </row>
    <row r="1338" ht="14.25">
      <c r="A1338" s="46"/>
    </row>
    <row r="1339" ht="14.25">
      <c r="A1339" s="46"/>
    </row>
    <row r="1340" ht="14.25">
      <c r="A1340" s="46"/>
    </row>
    <row r="1341" ht="14.25">
      <c r="A1341" s="46"/>
    </row>
    <row r="1342" ht="14.25">
      <c r="A1342" s="46"/>
    </row>
    <row r="1343" ht="14.25">
      <c r="A1343" s="46"/>
    </row>
    <row r="1344" ht="14.25">
      <c r="A1344" s="46"/>
    </row>
    <row r="1345" ht="14.25">
      <c r="A1345" s="46"/>
    </row>
    <row r="1346" ht="14.25">
      <c r="A1346" s="46"/>
    </row>
    <row r="1347" ht="14.25">
      <c r="A1347" s="46"/>
    </row>
    <row r="1348" ht="14.25">
      <c r="A1348" s="46"/>
    </row>
    <row r="1349" ht="14.25">
      <c r="A1349" s="46"/>
    </row>
    <row r="1350" ht="14.25">
      <c r="A1350" s="46"/>
    </row>
    <row r="1351" ht="14.25">
      <c r="A1351" s="46"/>
    </row>
    <row r="1352" ht="14.25">
      <c r="A1352" s="46"/>
    </row>
    <row r="1353" ht="14.25">
      <c r="A1353" s="46"/>
    </row>
    <row r="1354" ht="14.25">
      <c r="A1354" s="46"/>
    </row>
    <row r="1355" ht="14.25">
      <c r="A1355" s="46"/>
    </row>
    <row r="1356" ht="14.25">
      <c r="A1356" s="46"/>
    </row>
    <row r="1357" ht="14.25">
      <c r="A1357" s="46"/>
    </row>
    <row r="1358" ht="14.25">
      <c r="A1358" s="46"/>
    </row>
    <row r="1359" ht="14.25">
      <c r="A1359" s="46"/>
    </row>
    <row r="1360" ht="14.25">
      <c r="A1360" s="46"/>
    </row>
    <row r="1361" ht="14.25">
      <c r="A1361" s="46"/>
    </row>
    <row r="1362" ht="14.25">
      <c r="A1362" s="46"/>
    </row>
    <row r="1363" ht="14.25">
      <c r="A1363" s="46"/>
    </row>
    <row r="1364" ht="14.25">
      <c r="A1364" s="46"/>
    </row>
    <row r="1365" ht="14.25">
      <c r="A1365" s="46"/>
    </row>
    <row r="1366" ht="14.25">
      <c r="A1366" s="46"/>
    </row>
    <row r="1367" ht="14.25">
      <c r="A1367" s="46"/>
    </row>
    <row r="1368" ht="14.25">
      <c r="A1368" s="46"/>
    </row>
    <row r="1369" ht="14.25">
      <c r="A1369" s="46"/>
    </row>
    <row r="1370" ht="14.25">
      <c r="A1370" s="46"/>
    </row>
    <row r="1371" ht="14.25">
      <c r="A1371" s="46"/>
    </row>
    <row r="1372" ht="14.25">
      <c r="A1372" s="46"/>
    </row>
    <row r="1373" ht="14.25">
      <c r="A1373" s="46"/>
    </row>
    <row r="1374" ht="14.25">
      <c r="A1374" s="46"/>
    </row>
    <row r="1375" ht="14.25">
      <c r="A1375" s="46"/>
    </row>
    <row r="1376" ht="14.25">
      <c r="A1376" s="46"/>
    </row>
    <row r="1377" ht="14.25">
      <c r="A1377" s="46"/>
    </row>
    <row r="1378" ht="14.25">
      <c r="A1378" s="46"/>
    </row>
    <row r="1379" ht="14.25">
      <c r="A1379" s="46"/>
    </row>
    <row r="1380" ht="14.25">
      <c r="A1380" s="46"/>
    </row>
    <row r="1381" ht="14.25">
      <c r="A1381" s="46"/>
    </row>
    <row r="1382" ht="14.25">
      <c r="A1382" s="46"/>
    </row>
    <row r="1383" ht="14.25">
      <c r="A1383" s="46"/>
    </row>
    <row r="1384" ht="14.25">
      <c r="A1384" s="46"/>
    </row>
    <row r="1385" ht="14.25">
      <c r="A1385" s="46"/>
    </row>
    <row r="1386" ht="14.25">
      <c r="A1386" s="46"/>
    </row>
    <row r="1387" ht="14.25">
      <c r="A1387" s="46"/>
    </row>
    <row r="1388" ht="14.25">
      <c r="A1388" s="46"/>
    </row>
    <row r="1389" ht="14.25">
      <c r="A1389" s="46"/>
    </row>
    <row r="1390" ht="14.25">
      <c r="A1390" s="46"/>
    </row>
    <row r="1391" ht="14.25">
      <c r="A1391" s="46"/>
    </row>
    <row r="1392" ht="14.25">
      <c r="A1392" s="46"/>
    </row>
    <row r="1393" ht="14.25">
      <c r="A1393" s="46"/>
    </row>
    <row r="1394" ht="14.25">
      <c r="A1394" s="46"/>
    </row>
    <row r="1395" ht="14.25">
      <c r="A1395" s="46"/>
    </row>
    <row r="1396" ht="14.25">
      <c r="A1396" s="46"/>
    </row>
    <row r="1397" ht="14.25">
      <c r="A1397" s="46"/>
    </row>
    <row r="1398" ht="14.25">
      <c r="A1398" s="46"/>
    </row>
    <row r="1399" ht="14.25">
      <c r="A1399" s="46"/>
    </row>
    <row r="1400" ht="14.25">
      <c r="A1400" s="46"/>
    </row>
    <row r="1401" ht="14.25">
      <c r="A1401" s="46"/>
    </row>
    <row r="1402" ht="14.25">
      <c r="A1402" s="46"/>
    </row>
    <row r="1403" ht="14.25">
      <c r="A1403" s="46"/>
    </row>
    <row r="1404" ht="14.25">
      <c r="A1404" s="46"/>
    </row>
    <row r="1405" ht="14.25">
      <c r="A1405" s="46"/>
    </row>
    <row r="1406" ht="14.25">
      <c r="A1406" s="46"/>
    </row>
    <row r="1407" ht="14.25">
      <c r="A1407" s="46"/>
    </row>
    <row r="1408" ht="14.25">
      <c r="A1408" s="46"/>
    </row>
    <row r="1409" ht="14.25">
      <c r="A1409" s="46"/>
    </row>
    <row r="1410" ht="14.25">
      <c r="A1410" s="46"/>
    </row>
    <row r="1411" ht="14.25">
      <c r="A1411" s="46"/>
    </row>
    <row r="1412" ht="14.25">
      <c r="A1412" s="46"/>
    </row>
    <row r="1413" ht="14.25">
      <c r="A1413" s="46"/>
    </row>
    <row r="1414" ht="14.25">
      <c r="A1414" s="46"/>
    </row>
    <row r="1415" ht="14.25">
      <c r="A1415" s="46"/>
    </row>
    <row r="1416" ht="14.25">
      <c r="A1416" s="46"/>
    </row>
    <row r="1417" ht="14.25">
      <c r="A1417" s="46"/>
    </row>
    <row r="1418" ht="14.25">
      <c r="A1418" s="46"/>
    </row>
    <row r="1419" ht="14.25">
      <c r="A1419" s="46"/>
    </row>
    <row r="1420" ht="14.25">
      <c r="A1420" s="46"/>
    </row>
    <row r="1421" ht="14.25">
      <c r="A1421" s="46"/>
    </row>
    <row r="1422" ht="14.25">
      <c r="A1422" s="46"/>
    </row>
    <row r="1423" ht="14.25">
      <c r="A1423" s="46"/>
    </row>
    <row r="1424" ht="14.25">
      <c r="A1424" s="46"/>
    </row>
    <row r="1425" ht="14.25">
      <c r="A1425" s="46"/>
    </row>
    <row r="1426" ht="14.25">
      <c r="A1426" s="46"/>
    </row>
    <row r="1427" ht="14.25">
      <c r="A1427" s="46"/>
    </row>
    <row r="1428" ht="14.25">
      <c r="A1428" s="46"/>
    </row>
    <row r="1429" ht="14.25">
      <c r="A1429" s="46"/>
    </row>
    <row r="1430" ht="14.25">
      <c r="A1430" s="46"/>
    </row>
    <row r="1431" ht="14.25">
      <c r="A1431" s="46"/>
    </row>
    <row r="1432" ht="14.25">
      <c r="A1432" s="46"/>
    </row>
    <row r="1433" ht="14.25">
      <c r="A1433" s="46"/>
    </row>
    <row r="1434" ht="14.25">
      <c r="A1434" s="46"/>
    </row>
    <row r="1435" ht="14.25">
      <c r="A1435" s="46"/>
    </row>
    <row r="1436" ht="14.25">
      <c r="A1436" s="46"/>
    </row>
    <row r="1437" ht="14.25">
      <c r="A1437" s="46"/>
    </row>
    <row r="1438" ht="14.25">
      <c r="A1438" s="46"/>
    </row>
    <row r="1439" ht="14.25">
      <c r="A1439" s="46"/>
    </row>
    <row r="1440" ht="14.25">
      <c r="A1440" s="46"/>
    </row>
    <row r="1441" ht="14.25">
      <c r="A1441" s="46"/>
    </row>
    <row r="1442" ht="14.25">
      <c r="A1442" s="46"/>
    </row>
    <row r="1443" ht="14.25">
      <c r="A1443" s="46"/>
    </row>
    <row r="1444" ht="14.25">
      <c r="A1444" s="46"/>
    </row>
    <row r="1445" ht="14.25">
      <c r="A1445" s="46"/>
    </row>
    <row r="1446" ht="14.25">
      <c r="A1446" s="46"/>
    </row>
    <row r="1447" ht="14.25">
      <c r="A1447" s="46"/>
    </row>
    <row r="1448" ht="14.25">
      <c r="A1448" s="46"/>
    </row>
    <row r="1449" ht="14.25">
      <c r="A1449" s="46"/>
    </row>
    <row r="1450" ht="14.25">
      <c r="A1450" s="46"/>
    </row>
    <row r="1451" ht="14.25">
      <c r="A1451" s="46"/>
    </row>
    <row r="1452" ht="14.25">
      <c r="A1452" s="46"/>
    </row>
    <row r="1453" ht="14.25">
      <c r="A1453" s="46"/>
    </row>
    <row r="1454" ht="14.25">
      <c r="A1454" s="46"/>
    </row>
    <row r="1455" ht="14.25">
      <c r="A1455" s="46"/>
    </row>
    <row r="1456" ht="14.25">
      <c r="A1456" s="46"/>
    </row>
    <row r="1457" ht="14.25">
      <c r="A1457" s="46"/>
    </row>
    <row r="1458" ht="14.25">
      <c r="A1458" s="46"/>
    </row>
    <row r="1459" ht="14.25">
      <c r="A1459" s="46"/>
    </row>
    <row r="1460" ht="14.25">
      <c r="A1460" s="46"/>
    </row>
    <row r="1461" ht="14.25">
      <c r="A1461" s="46"/>
    </row>
    <row r="1462" ht="14.25">
      <c r="A1462" s="46"/>
    </row>
    <row r="1463" ht="14.25">
      <c r="A1463" s="46"/>
    </row>
    <row r="1464" ht="14.25">
      <c r="A1464" s="46"/>
    </row>
    <row r="1465" ht="14.25">
      <c r="A1465" s="46"/>
    </row>
    <row r="1466" ht="14.25">
      <c r="A1466" s="46"/>
    </row>
    <row r="1467" ht="14.25">
      <c r="A1467" s="46"/>
    </row>
    <row r="1468" ht="14.25">
      <c r="A1468" s="46"/>
    </row>
    <row r="1469" ht="14.25">
      <c r="A1469" s="46"/>
    </row>
    <row r="1470" ht="14.25">
      <c r="A1470" s="46"/>
    </row>
    <row r="1471" ht="14.25">
      <c r="A1471" s="46"/>
    </row>
    <row r="1472" ht="14.25">
      <c r="A1472" s="46"/>
    </row>
    <row r="1473" ht="14.25">
      <c r="A1473" s="46"/>
    </row>
    <row r="1474" ht="14.25">
      <c r="A1474" s="46"/>
    </row>
    <row r="1475" ht="14.25">
      <c r="A1475" s="46"/>
    </row>
    <row r="1476" ht="14.25">
      <c r="A1476" s="46"/>
    </row>
    <row r="1477" ht="14.25">
      <c r="A1477" s="46"/>
    </row>
    <row r="1478" ht="14.25">
      <c r="A1478" s="46"/>
    </row>
    <row r="1479" ht="14.25">
      <c r="A1479" s="46"/>
    </row>
    <row r="1480" ht="14.25">
      <c r="A1480" s="46"/>
    </row>
    <row r="1481" ht="14.25">
      <c r="A1481" s="46"/>
    </row>
    <row r="1482" ht="14.25">
      <c r="A1482" s="46"/>
    </row>
    <row r="1483" ht="14.25">
      <c r="A1483" s="46"/>
    </row>
    <row r="1484" ht="14.25">
      <c r="A1484" s="46"/>
    </row>
    <row r="1485" ht="14.25">
      <c r="A1485" s="46"/>
    </row>
    <row r="1486" ht="14.25">
      <c r="A1486" s="46"/>
    </row>
    <row r="1487" ht="14.25">
      <c r="A1487" s="46"/>
    </row>
    <row r="1488" ht="14.25">
      <c r="A1488" s="46"/>
    </row>
    <row r="1489" ht="14.25">
      <c r="A1489" s="46"/>
    </row>
    <row r="1490" ht="14.25">
      <c r="A1490" s="46"/>
    </row>
    <row r="1491" ht="14.25">
      <c r="A1491" s="46"/>
    </row>
    <row r="1492" ht="14.25">
      <c r="A1492" s="46"/>
    </row>
    <row r="1493" ht="14.25">
      <c r="A1493" s="46"/>
    </row>
    <row r="1494" ht="14.25">
      <c r="A1494" s="46"/>
    </row>
    <row r="1495" ht="14.25">
      <c r="A1495" s="46"/>
    </row>
    <row r="1496" ht="14.25">
      <c r="A1496" s="46"/>
    </row>
    <row r="1497" ht="14.25">
      <c r="A1497" s="46"/>
    </row>
    <row r="1498" spans="2:16" s="46" customFormat="1" ht="14.25">
      <c r="B1498" s="10"/>
      <c r="C1498" s="10"/>
      <c r="D1498" s="10"/>
      <c r="E1498" s="10"/>
      <c r="F1498" s="10"/>
      <c r="G1498" s="10"/>
      <c r="H1498" s="10"/>
      <c r="I1498" s="10"/>
      <c r="J1498" s="10"/>
      <c r="K1498" s="10"/>
      <c r="L1498" s="10"/>
      <c r="M1498" s="10"/>
      <c r="N1498" s="10"/>
      <c r="O1498" s="10"/>
      <c r="P1498" s="10"/>
    </row>
    <row r="1499" ht="14.25">
      <c r="A1499" s="46"/>
    </row>
    <row r="1500" ht="14.25">
      <c r="A1500" s="46"/>
    </row>
    <row r="1501" ht="14.25">
      <c r="A1501" s="46"/>
    </row>
    <row r="1502" ht="14.25">
      <c r="A1502" s="46"/>
    </row>
    <row r="1503" ht="14.25">
      <c r="A1503" s="46"/>
    </row>
    <row r="1504" ht="14.25">
      <c r="A1504" s="46"/>
    </row>
    <row r="1505" ht="15" customHeight="1">
      <c r="A1505" s="46"/>
    </row>
    <row r="1506" ht="15" customHeight="1">
      <c r="A1506" s="46"/>
    </row>
    <row r="1507" ht="15" customHeight="1">
      <c r="A1507" s="46"/>
    </row>
    <row r="1508" ht="15" customHeight="1">
      <c r="A1508" s="46"/>
    </row>
    <row r="1509" ht="15" customHeight="1">
      <c r="A1509" s="46"/>
    </row>
    <row r="1510" ht="15" customHeight="1">
      <c r="A1510" s="46"/>
    </row>
    <row r="1511" ht="15" customHeight="1">
      <c r="A1511" s="46"/>
    </row>
    <row r="1512" ht="15" customHeight="1">
      <c r="A1512" s="46"/>
    </row>
    <row r="1513" ht="14.25">
      <c r="A1513" s="46"/>
    </row>
    <row r="1514" ht="15" customHeight="1">
      <c r="A1514" s="46"/>
    </row>
    <row r="1515" ht="15" customHeight="1">
      <c r="A1515" s="46"/>
    </row>
    <row r="1516" ht="15" customHeight="1">
      <c r="A1516" s="46"/>
    </row>
    <row r="1517" ht="15" customHeight="1">
      <c r="A1517" s="46"/>
    </row>
    <row r="1518" ht="15" customHeight="1">
      <c r="A1518" s="46"/>
    </row>
    <row r="1519" ht="15" customHeight="1">
      <c r="A1519" s="46"/>
    </row>
    <row r="1520" ht="15" customHeight="1">
      <c r="A1520" s="46"/>
    </row>
    <row r="1521" ht="15" customHeight="1">
      <c r="A1521" s="46"/>
    </row>
    <row r="1522" ht="15" customHeight="1">
      <c r="A1522" s="46"/>
    </row>
    <row r="1523" ht="15" customHeight="1">
      <c r="A1523" s="46"/>
    </row>
    <row r="1524" ht="15" customHeight="1">
      <c r="A1524" s="46"/>
    </row>
    <row r="1525" ht="15" customHeight="1">
      <c r="A1525" s="46"/>
    </row>
    <row r="1526" ht="14.25">
      <c r="A1526" s="46"/>
    </row>
    <row r="1527" ht="15" customHeight="1">
      <c r="A1527" s="46"/>
    </row>
    <row r="1528" ht="15" customHeight="1">
      <c r="A1528" s="46"/>
    </row>
    <row r="1529" ht="15" customHeight="1">
      <c r="A1529" s="46"/>
    </row>
    <row r="1530" spans="2:16" s="46" customFormat="1" ht="15" customHeight="1">
      <c r="B1530" s="10"/>
      <c r="C1530" s="10"/>
      <c r="D1530" s="10"/>
      <c r="E1530" s="10"/>
      <c r="F1530" s="10"/>
      <c r="G1530" s="10"/>
      <c r="H1530" s="10"/>
      <c r="I1530" s="10"/>
      <c r="J1530" s="10"/>
      <c r="K1530" s="10"/>
      <c r="L1530" s="10"/>
      <c r="M1530" s="10"/>
      <c r="N1530" s="10"/>
      <c r="O1530" s="10"/>
      <c r="P1530" s="10"/>
    </row>
    <row r="1531" spans="1:17" s="36" customFormat="1" ht="15.75" customHeight="1">
      <c r="A1531" s="46"/>
      <c r="B1531" s="10"/>
      <c r="C1531" s="10"/>
      <c r="D1531" s="10"/>
      <c r="E1531" s="10"/>
      <c r="F1531" s="10"/>
      <c r="G1531" s="10"/>
      <c r="H1531" s="10"/>
      <c r="I1531" s="10"/>
      <c r="J1531" s="10"/>
      <c r="K1531" s="10"/>
      <c r="L1531" s="10"/>
      <c r="M1531" s="10"/>
      <c r="N1531" s="10"/>
      <c r="O1531" s="10"/>
      <c r="P1531" s="10"/>
      <c r="Q1531" s="10"/>
    </row>
    <row r="1532" ht="15" customHeight="1">
      <c r="A1532" s="46"/>
    </row>
    <row r="1533" ht="15" customHeight="1">
      <c r="A1533" s="46"/>
    </row>
    <row r="1534" ht="15" customHeight="1">
      <c r="A1534" s="46"/>
    </row>
    <row r="1535" ht="15" customHeight="1">
      <c r="A1535" s="46"/>
    </row>
    <row r="1536" ht="15" customHeight="1">
      <c r="A1536" s="46"/>
    </row>
    <row r="1537" ht="15" customHeight="1">
      <c r="A1537" s="46"/>
    </row>
    <row r="1538" ht="15" customHeight="1">
      <c r="A1538" s="46"/>
    </row>
    <row r="1539" ht="15" customHeight="1">
      <c r="A1539" s="46"/>
    </row>
    <row r="1540" ht="15.75" customHeight="1">
      <c r="A1540" s="46"/>
    </row>
    <row r="1541" ht="15" customHeight="1">
      <c r="A1541" s="46"/>
    </row>
    <row r="1542" ht="15" customHeight="1">
      <c r="A1542" s="46"/>
    </row>
    <row r="1543" ht="15" customHeight="1">
      <c r="A1543" s="46"/>
    </row>
    <row r="1544" ht="14.25">
      <c r="A1544" s="46"/>
    </row>
    <row r="1545" ht="15" customHeight="1">
      <c r="A1545" s="46"/>
    </row>
    <row r="1546" ht="15" customHeight="1">
      <c r="A1546" s="46"/>
    </row>
    <row r="1547" ht="15" customHeight="1">
      <c r="A1547" s="46"/>
    </row>
    <row r="1548" ht="15" customHeight="1">
      <c r="A1548" s="46"/>
    </row>
    <row r="1549" ht="15" customHeight="1">
      <c r="A1549" s="46"/>
    </row>
    <row r="1550" ht="15" customHeight="1">
      <c r="A1550" s="46"/>
    </row>
    <row r="1551" ht="15" customHeight="1">
      <c r="A1551" s="46"/>
    </row>
    <row r="1552" ht="14.25">
      <c r="A1552" s="46"/>
    </row>
    <row r="1553" ht="15" customHeight="1">
      <c r="A1553" s="46"/>
    </row>
    <row r="1554" ht="15" customHeight="1">
      <c r="A1554" s="46"/>
    </row>
    <row r="1555" ht="15" customHeight="1">
      <c r="A1555" s="46"/>
    </row>
    <row r="1556" ht="15" customHeight="1">
      <c r="A1556" s="46"/>
    </row>
    <row r="1557" ht="15" customHeight="1">
      <c r="A1557" s="46"/>
    </row>
    <row r="1558" spans="1:17" s="36" customFormat="1" ht="15" customHeight="1">
      <c r="A1558" s="46"/>
      <c r="B1558" s="10"/>
      <c r="C1558" s="10"/>
      <c r="D1558" s="10"/>
      <c r="E1558" s="10"/>
      <c r="F1558" s="10"/>
      <c r="G1558" s="10"/>
      <c r="H1558" s="10"/>
      <c r="I1558" s="10"/>
      <c r="J1558" s="10"/>
      <c r="K1558" s="10"/>
      <c r="L1558" s="10"/>
      <c r="M1558" s="10"/>
      <c r="N1558" s="10"/>
      <c r="O1558" s="10"/>
      <c r="P1558" s="10"/>
      <c r="Q1558" s="10"/>
    </row>
    <row r="1559" ht="14.25">
      <c r="A1559" s="46"/>
    </row>
    <row r="1560" ht="15" customHeight="1">
      <c r="A1560" s="46"/>
    </row>
    <row r="1561" ht="15" customHeight="1">
      <c r="A1561" s="46"/>
    </row>
    <row r="1562" ht="15" customHeight="1">
      <c r="A1562" s="46"/>
    </row>
    <row r="1563" ht="15" customHeight="1">
      <c r="A1563" s="46"/>
    </row>
    <row r="1564" ht="15" customHeight="1">
      <c r="A1564" s="46"/>
    </row>
    <row r="1565" ht="15" customHeight="1">
      <c r="A1565" s="46"/>
    </row>
    <row r="1566" ht="14.25">
      <c r="A1566" s="46"/>
    </row>
    <row r="1567" ht="15" customHeight="1">
      <c r="A1567" s="46"/>
    </row>
    <row r="1568" ht="15" customHeight="1">
      <c r="A1568" s="46"/>
    </row>
    <row r="1569" ht="15" customHeight="1">
      <c r="A1569" s="46"/>
    </row>
    <row r="1570" ht="15" customHeight="1">
      <c r="A1570" s="46"/>
    </row>
    <row r="1571" spans="1:17" s="36" customFormat="1" ht="15" customHeight="1">
      <c r="A1571" s="46"/>
      <c r="B1571" s="10"/>
      <c r="C1571" s="10"/>
      <c r="D1571" s="10"/>
      <c r="E1571" s="10"/>
      <c r="F1571" s="10"/>
      <c r="G1571" s="10"/>
      <c r="H1571" s="10"/>
      <c r="I1571" s="10"/>
      <c r="J1571" s="10"/>
      <c r="K1571" s="10"/>
      <c r="L1571" s="10"/>
      <c r="M1571" s="10"/>
      <c r="N1571" s="10"/>
      <c r="O1571" s="10"/>
      <c r="P1571" s="10"/>
      <c r="Q1571" s="10"/>
    </row>
    <row r="1572" spans="1:17" s="36" customFormat="1" ht="15" customHeight="1">
      <c r="A1572" s="46"/>
      <c r="B1572" s="10"/>
      <c r="C1572" s="10"/>
      <c r="D1572" s="10"/>
      <c r="E1572" s="10"/>
      <c r="F1572" s="10"/>
      <c r="G1572" s="10"/>
      <c r="H1572" s="10"/>
      <c r="I1572" s="10"/>
      <c r="J1572" s="10"/>
      <c r="K1572" s="10"/>
      <c r="L1572" s="10"/>
      <c r="M1572" s="10"/>
      <c r="N1572" s="10"/>
      <c r="O1572" s="10"/>
      <c r="P1572" s="10"/>
      <c r="Q1572" s="10"/>
    </row>
    <row r="1573" ht="14.25">
      <c r="A1573" s="46"/>
    </row>
    <row r="1574" ht="15" customHeight="1">
      <c r="A1574" s="46"/>
    </row>
    <row r="1575" ht="15" customHeight="1">
      <c r="A1575" s="46"/>
    </row>
    <row r="1576" ht="15" customHeight="1">
      <c r="A1576" s="46"/>
    </row>
    <row r="1577" ht="15" customHeight="1">
      <c r="A1577" s="46"/>
    </row>
    <row r="1578" ht="15" customHeight="1">
      <c r="A1578" s="46"/>
    </row>
    <row r="1579" ht="15" customHeight="1">
      <c r="A1579" s="46"/>
    </row>
    <row r="1580" ht="15" customHeight="1">
      <c r="A1580" s="46"/>
    </row>
    <row r="1581" ht="15" customHeight="1">
      <c r="A1581" s="46"/>
    </row>
    <row r="1582" ht="15" customHeight="1">
      <c r="A1582" s="46"/>
    </row>
    <row r="1583" ht="15" customHeight="1">
      <c r="A1583" s="46"/>
    </row>
    <row r="1584" ht="14.25">
      <c r="A1584" s="46"/>
    </row>
    <row r="1585" ht="15" customHeight="1">
      <c r="A1585" s="46"/>
    </row>
    <row r="1586" ht="15" customHeight="1">
      <c r="A1586" s="46"/>
    </row>
    <row r="1587" ht="15" customHeight="1">
      <c r="A1587" s="46"/>
    </row>
    <row r="1588" ht="15" customHeight="1">
      <c r="A1588" s="46"/>
    </row>
    <row r="1589" ht="15" customHeight="1">
      <c r="A1589" s="46"/>
    </row>
    <row r="1590" ht="15" customHeight="1">
      <c r="A1590" s="46"/>
    </row>
    <row r="1591" ht="15" customHeight="1">
      <c r="A1591" s="46"/>
    </row>
    <row r="1592" ht="15" customHeight="1">
      <c r="A1592" s="46"/>
    </row>
    <row r="1593" ht="15" customHeight="1">
      <c r="A1593" s="46"/>
    </row>
    <row r="1594" ht="15" customHeight="1">
      <c r="A1594" s="46"/>
    </row>
    <row r="1595" ht="15" customHeight="1">
      <c r="A1595" s="46"/>
    </row>
    <row r="1596" ht="15" customHeight="1">
      <c r="A1596" s="46"/>
    </row>
    <row r="1597" ht="15" customHeight="1">
      <c r="A1597" s="46"/>
    </row>
    <row r="1598" ht="15" customHeight="1">
      <c r="A1598" s="46"/>
    </row>
    <row r="1599" ht="15" customHeight="1">
      <c r="A1599" s="46"/>
    </row>
    <row r="1600" ht="14.25">
      <c r="A1600" s="46"/>
    </row>
    <row r="1601" ht="15" customHeight="1">
      <c r="A1601" s="46"/>
    </row>
    <row r="1602" ht="15" customHeight="1">
      <c r="A1602" s="46"/>
    </row>
    <row r="1603" ht="15" customHeight="1">
      <c r="A1603" s="46"/>
    </row>
    <row r="1604" ht="14.25">
      <c r="A1604" s="46"/>
    </row>
    <row r="1605" ht="15" customHeight="1">
      <c r="A1605" s="46"/>
    </row>
    <row r="1606" ht="15" customHeight="1">
      <c r="A1606" s="46"/>
    </row>
    <row r="1607" ht="15" customHeight="1">
      <c r="A1607" s="46"/>
    </row>
    <row r="1608" ht="15" customHeight="1">
      <c r="A1608" s="46"/>
    </row>
    <row r="1609" ht="15" customHeight="1">
      <c r="A1609" s="46"/>
    </row>
    <row r="1610" ht="15" customHeight="1">
      <c r="A1610" s="46"/>
    </row>
    <row r="1611" ht="15" customHeight="1">
      <c r="A1611" s="46"/>
    </row>
    <row r="1612" ht="15" customHeight="1">
      <c r="A1612" s="46"/>
    </row>
    <row r="1613" ht="15" customHeight="1">
      <c r="A1613" s="46"/>
    </row>
    <row r="1614" ht="15" customHeight="1">
      <c r="A1614" s="46"/>
    </row>
    <row r="1615" ht="15" customHeight="1">
      <c r="A1615" s="46"/>
    </row>
    <row r="1616" ht="15" customHeight="1">
      <c r="A1616" s="46"/>
    </row>
    <row r="1617" ht="14.25">
      <c r="A1617" s="46"/>
    </row>
    <row r="1618" ht="15" customHeight="1">
      <c r="A1618" s="46"/>
    </row>
    <row r="1619" ht="15" customHeight="1">
      <c r="A1619" s="46"/>
    </row>
    <row r="1620" ht="15" customHeight="1">
      <c r="A1620" s="46"/>
    </row>
    <row r="1621" ht="15" customHeight="1">
      <c r="A1621" s="46"/>
    </row>
    <row r="1622" ht="14.25">
      <c r="A1622" s="46"/>
    </row>
    <row r="1623" ht="15" customHeight="1">
      <c r="A1623" s="46"/>
    </row>
    <row r="1624" ht="15" customHeight="1">
      <c r="A1624" s="46"/>
    </row>
    <row r="1625" ht="15" customHeight="1">
      <c r="A1625" s="46"/>
    </row>
    <row r="1626" ht="15" customHeight="1">
      <c r="A1626" s="46"/>
    </row>
    <row r="1627" ht="15" customHeight="1">
      <c r="A1627" s="46"/>
    </row>
    <row r="1628" ht="15" customHeight="1">
      <c r="A1628" s="46"/>
    </row>
    <row r="1629" ht="15" customHeight="1">
      <c r="A1629" s="46"/>
    </row>
    <row r="1630" ht="15" customHeight="1">
      <c r="A1630" s="46"/>
    </row>
    <row r="1631" ht="15" customHeight="1">
      <c r="A1631" s="46"/>
    </row>
    <row r="1632" ht="15" customHeight="1">
      <c r="A1632" s="46"/>
    </row>
    <row r="1633" ht="15" customHeight="1">
      <c r="A1633" s="46"/>
    </row>
    <row r="1634" ht="14.25">
      <c r="A1634" s="46"/>
    </row>
    <row r="1635" ht="15" customHeight="1">
      <c r="A1635" s="46"/>
    </row>
    <row r="1636" ht="15" customHeight="1">
      <c r="A1636" s="46"/>
    </row>
    <row r="1637" ht="15" customHeight="1">
      <c r="A1637" s="46"/>
    </row>
    <row r="1638" ht="15" customHeight="1">
      <c r="A1638" s="46"/>
    </row>
    <row r="1639" ht="15" customHeight="1">
      <c r="A1639" s="46"/>
    </row>
    <row r="1640" ht="15" customHeight="1">
      <c r="A1640" s="46"/>
    </row>
    <row r="1641" ht="15" customHeight="1">
      <c r="A1641" s="46"/>
    </row>
    <row r="1642" ht="14.25">
      <c r="A1642" s="46"/>
    </row>
    <row r="1643" ht="15" customHeight="1">
      <c r="A1643" s="46"/>
    </row>
    <row r="1644" ht="15" customHeight="1">
      <c r="A1644" s="46"/>
    </row>
    <row r="1645" ht="15" customHeight="1">
      <c r="A1645" s="46"/>
    </row>
    <row r="1646" ht="15" customHeight="1">
      <c r="A1646" s="46"/>
    </row>
    <row r="1647" ht="14.25">
      <c r="A1647" s="46"/>
    </row>
    <row r="1648" ht="15" customHeight="1">
      <c r="A1648" s="46"/>
    </row>
    <row r="1649" ht="15" customHeight="1">
      <c r="A1649" s="46"/>
    </row>
    <row r="1650" ht="15.75" customHeight="1">
      <c r="A1650" s="46"/>
    </row>
    <row r="1651" ht="15" customHeight="1">
      <c r="A1651" s="46"/>
    </row>
    <row r="1652" ht="15" customHeight="1">
      <c r="A1652" s="46"/>
    </row>
    <row r="1653" ht="14.25">
      <c r="A1653" s="46"/>
    </row>
    <row r="1654" ht="15" customHeight="1">
      <c r="A1654" s="46"/>
    </row>
    <row r="1655" ht="15" customHeight="1">
      <c r="A1655" s="46"/>
    </row>
    <row r="1656" ht="15" customHeight="1">
      <c r="A1656" s="46"/>
    </row>
    <row r="1657" ht="14.25">
      <c r="A1657" s="46"/>
    </row>
    <row r="1658" ht="15" customHeight="1">
      <c r="A1658" s="46"/>
    </row>
    <row r="1659" ht="15" customHeight="1">
      <c r="A1659" s="46"/>
    </row>
    <row r="1660" ht="15" customHeight="1">
      <c r="A1660" s="46"/>
    </row>
    <row r="1661" ht="15" customHeight="1">
      <c r="A1661" s="46"/>
    </row>
    <row r="1662" ht="15" customHeight="1">
      <c r="A1662" s="46"/>
    </row>
    <row r="1663" ht="15" customHeight="1">
      <c r="A1663" s="46"/>
    </row>
    <row r="1664" ht="15" customHeight="1">
      <c r="A1664" s="46"/>
    </row>
    <row r="1665" ht="15" customHeight="1">
      <c r="A1665" s="46"/>
    </row>
    <row r="1666" ht="15" customHeight="1">
      <c r="A1666" s="46"/>
    </row>
    <row r="1667" ht="15" customHeight="1">
      <c r="A1667" s="46"/>
    </row>
    <row r="1668" ht="14.25">
      <c r="A1668" s="46"/>
    </row>
    <row r="1669" ht="15" customHeight="1">
      <c r="A1669" s="46"/>
    </row>
    <row r="1670" ht="15" customHeight="1">
      <c r="A1670" s="46"/>
    </row>
    <row r="1671" ht="15" customHeight="1">
      <c r="A1671" s="46"/>
    </row>
    <row r="1672" ht="15" customHeight="1">
      <c r="A1672" s="46"/>
    </row>
    <row r="1673" ht="15" customHeight="1">
      <c r="A1673" s="46"/>
    </row>
    <row r="1674" ht="15" customHeight="1">
      <c r="A1674" s="46"/>
    </row>
    <row r="1675" ht="15" customHeight="1">
      <c r="A1675" s="46"/>
    </row>
    <row r="1676" ht="15" customHeight="1">
      <c r="A1676" s="46"/>
    </row>
    <row r="1677" ht="15" customHeight="1">
      <c r="A1677" s="46"/>
    </row>
    <row r="1678" ht="14.25">
      <c r="A1678" s="46"/>
    </row>
    <row r="1679" ht="15" customHeight="1">
      <c r="A1679" s="46"/>
    </row>
    <row r="1680" ht="15" customHeight="1">
      <c r="A1680" s="46"/>
    </row>
    <row r="1681" ht="15" customHeight="1">
      <c r="A1681" s="46"/>
    </row>
    <row r="1682" ht="15" customHeight="1">
      <c r="A1682" s="46"/>
    </row>
    <row r="1683" ht="15" customHeight="1">
      <c r="A1683" s="46"/>
    </row>
    <row r="1684" ht="15" customHeight="1">
      <c r="A1684" s="46"/>
    </row>
    <row r="1685" spans="1:17" s="36" customFormat="1" ht="15" customHeight="1">
      <c r="A1685" s="46"/>
      <c r="B1685" s="10"/>
      <c r="C1685" s="10"/>
      <c r="D1685" s="10"/>
      <c r="E1685" s="10"/>
      <c r="F1685" s="10"/>
      <c r="G1685" s="10"/>
      <c r="H1685" s="10"/>
      <c r="I1685" s="10"/>
      <c r="J1685" s="10"/>
      <c r="K1685" s="10"/>
      <c r="L1685" s="10"/>
      <c r="M1685" s="10"/>
      <c r="N1685" s="10"/>
      <c r="O1685" s="10"/>
      <c r="P1685" s="10"/>
      <c r="Q1685" s="10"/>
    </row>
    <row r="1686" ht="14.25">
      <c r="A1686" s="46"/>
    </row>
    <row r="1687" ht="15" customHeight="1">
      <c r="A1687" s="46"/>
    </row>
    <row r="1688" ht="15" customHeight="1">
      <c r="A1688" s="46"/>
    </row>
    <row r="1689" ht="15" customHeight="1">
      <c r="A1689" s="46"/>
    </row>
    <row r="1690" spans="1:17" s="36" customFormat="1" ht="15" customHeight="1">
      <c r="A1690" s="46"/>
      <c r="B1690" s="10"/>
      <c r="C1690" s="10"/>
      <c r="D1690" s="10"/>
      <c r="E1690" s="10"/>
      <c r="F1690" s="10"/>
      <c r="G1690" s="10"/>
      <c r="H1690" s="10"/>
      <c r="I1690" s="10"/>
      <c r="J1690" s="10"/>
      <c r="K1690" s="10"/>
      <c r="L1690" s="10"/>
      <c r="M1690" s="10"/>
      <c r="N1690" s="10"/>
      <c r="O1690" s="10"/>
      <c r="P1690" s="10"/>
      <c r="Q1690" s="10"/>
    </row>
    <row r="1691" ht="15" customHeight="1">
      <c r="A1691" s="46"/>
    </row>
    <row r="1692" ht="15" customHeight="1">
      <c r="A1692" s="46"/>
    </row>
    <row r="1693" ht="15" customHeight="1">
      <c r="A1693" s="46"/>
    </row>
    <row r="1694" ht="15" customHeight="1">
      <c r="A1694" s="46"/>
    </row>
    <row r="1695" ht="15" customHeight="1">
      <c r="A1695" s="46"/>
    </row>
    <row r="1696" ht="15" customHeight="1">
      <c r="A1696" s="46"/>
    </row>
    <row r="1697" spans="1:17" s="36" customFormat="1" ht="15" customHeight="1">
      <c r="A1697" s="46"/>
      <c r="B1697" s="10"/>
      <c r="C1697" s="10"/>
      <c r="D1697" s="10"/>
      <c r="E1697" s="10"/>
      <c r="F1697" s="10"/>
      <c r="G1697" s="10"/>
      <c r="H1697" s="10"/>
      <c r="I1697" s="10"/>
      <c r="J1697" s="10"/>
      <c r="K1697" s="10"/>
      <c r="L1697" s="10"/>
      <c r="M1697" s="10"/>
      <c r="N1697" s="10"/>
      <c r="O1697" s="10"/>
      <c r="P1697" s="10"/>
      <c r="Q1697" s="10"/>
    </row>
    <row r="1698" spans="1:17" s="36" customFormat="1" ht="15" customHeight="1">
      <c r="A1698" s="46"/>
      <c r="B1698" s="10"/>
      <c r="C1698" s="10"/>
      <c r="D1698" s="10"/>
      <c r="E1698" s="10"/>
      <c r="F1698" s="10"/>
      <c r="G1698" s="10"/>
      <c r="H1698" s="10"/>
      <c r="I1698" s="10"/>
      <c r="J1698" s="10"/>
      <c r="K1698" s="10"/>
      <c r="L1698" s="10"/>
      <c r="M1698" s="10"/>
      <c r="N1698" s="10"/>
      <c r="O1698" s="10"/>
      <c r="P1698" s="10"/>
      <c r="Q1698" s="10"/>
    </row>
    <row r="1699" spans="1:17" s="36" customFormat="1" ht="15" customHeight="1">
      <c r="A1699" s="46"/>
      <c r="B1699" s="10"/>
      <c r="C1699" s="10"/>
      <c r="D1699" s="10"/>
      <c r="E1699" s="10"/>
      <c r="F1699" s="10"/>
      <c r="G1699" s="10"/>
      <c r="H1699" s="10"/>
      <c r="I1699" s="10"/>
      <c r="J1699" s="10"/>
      <c r="K1699" s="10"/>
      <c r="L1699" s="10"/>
      <c r="M1699" s="10"/>
      <c r="N1699" s="10"/>
      <c r="O1699" s="10"/>
      <c r="P1699" s="10"/>
      <c r="Q1699" s="10"/>
    </row>
    <row r="1700" ht="15" customHeight="1">
      <c r="A1700" s="46"/>
    </row>
    <row r="1701" ht="15" customHeight="1">
      <c r="A1701" s="46"/>
    </row>
    <row r="1702" ht="15" customHeight="1">
      <c r="A1702" s="46"/>
    </row>
    <row r="1703" spans="1:17" s="36" customFormat="1" ht="15" customHeight="1">
      <c r="A1703" s="46"/>
      <c r="B1703" s="10"/>
      <c r="C1703" s="10"/>
      <c r="D1703" s="10"/>
      <c r="E1703" s="10"/>
      <c r="F1703" s="10"/>
      <c r="G1703" s="10"/>
      <c r="H1703" s="10"/>
      <c r="I1703" s="10"/>
      <c r="J1703" s="10"/>
      <c r="K1703" s="10"/>
      <c r="L1703" s="10"/>
      <c r="M1703" s="10"/>
      <c r="N1703" s="10"/>
      <c r="O1703" s="10"/>
      <c r="P1703" s="10"/>
      <c r="Q1703" s="10"/>
    </row>
    <row r="1704" ht="15" customHeight="1">
      <c r="A1704" s="46"/>
    </row>
    <row r="1705" ht="15" customHeight="1">
      <c r="A1705" s="46"/>
    </row>
    <row r="1706" ht="14.25">
      <c r="A1706" s="46"/>
    </row>
    <row r="1707" ht="15" customHeight="1">
      <c r="A1707" s="46"/>
    </row>
    <row r="1708" ht="15" customHeight="1">
      <c r="A1708" s="46"/>
    </row>
    <row r="1709" ht="15" customHeight="1">
      <c r="A1709" s="46"/>
    </row>
    <row r="1710" ht="15" customHeight="1">
      <c r="A1710" s="46"/>
    </row>
    <row r="1711" ht="15" customHeight="1">
      <c r="A1711" s="46"/>
    </row>
    <row r="1712" ht="15" customHeight="1">
      <c r="A1712" s="46"/>
    </row>
    <row r="1713" ht="15" customHeight="1">
      <c r="A1713" s="46"/>
    </row>
    <row r="1714" ht="14.25">
      <c r="A1714" s="46"/>
    </row>
    <row r="1715" ht="15" customHeight="1">
      <c r="A1715" s="46"/>
    </row>
    <row r="1716" ht="15" customHeight="1">
      <c r="A1716" s="46"/>
    </row>
    <row r="1717" spans="2:16" s="46" customFormat="1" ht="14.25">
      <c r="B1717" s="10"/>
      <c r="C1717" s="10"/>
      <c r="D1717" s="10"/>
      <c r="E1717" s="10"/>
      <c r="F1717" s="10"/>
      <c r="G1717" s="10"/>
      <c r="H1717" s="10"/>
      <c r="I1717" s="10"/>
      <c r="J1717" s="10"/>
      <c r="K1717" s="10"/>
      <c r="L1717" s="10"/>
      <c r="M1717" s="10"/>
      <c r="N1717" s="10"/>
      <c r="O1717" s="10"/>
      <c r="P1717" s="10"/>
    </row>
    <row r="1718" ht="14.25">
      <c r="A1718" s="46"/>
    </row>
    <row r="1719" ht="14.25">
      <c r="A1719" s="46"/>
    </row>
    <row r="1720" ht="14.25">
      <c r="A1720" s="46"/>
    </row>
    <row r="1721" ht="14.25">
      <c r="A1721" s="46"/>
    </row>
    <row r="1722" ht="14.25">
      <c r="A1722" s="46"/>
    </row>
    <row r="1723" ht="14.25">
      <c r="A1723" s="46"/>
    </row>
    <row r="1724" ht="14.25">
      <c r="A1724" s="46"/>
    </row>
    <row r="1725" ht="14.25">
      <c r="A1725" s="46"/>
    </row>
    <row r="1726" ht="14.25">
      <c r="A1726" s="46"/>
    </row>
    <row r="1727" ht="14.25">
      <c r="A1727" s="46"/>
    </row>
    <row r="1728" ht="14.25">
      <c r="A1728" s="46"/>
    </row>
    <row r="1729" ht="14.25">
      <c r="A1729" s="46"/>
    </row>
    <row r="1730" ht="14.25">
      <c r="A1730" s="46"/>
    </row>
    <row r="1731" ht="14.25">
      <c r="A1731" s="46"/>
    </row>
    <row r="1732" ht="14.25">
      <c r="A1732" s="46"/>
    </row>
    <row r="1733" ht="14.25">
      <c r="A1733" s="46"/>
    </row>
    <row r="1734" ht="14.25">
      <c r="A1734" s="46"/>
    </row>
    <row r="1735" ht="14.25">
      <c r="A1735" s="46"/>
    </row>
    <row r="1736" ht="14.25">
      <c r="A1736" s="46"/>
    </row>
    <row r="1737" ht="14.25">
      <c r="A1737" s="46"/>
    </row>
    <row r="1738" ht="14.25">
      <c r="A1738" s="46"/>
    </row>
    <row r="1739" ht="14.25">
      <c r="A1739" s="46"/>
    </row>
    <row r="1740" ht="14.25">
      <c r="A1740" s="46"/>
    </row>
    <row r="1741" ht="14.25">
      <c r="A1741" s="46"/>
    </row>
    <row r="1742" ht="14.25">
      <c r="A1742" s="46"/>
    </row>
    <row r="1743" ht="15" customHeight="1">
      <c r="A1743" s="46"/>
    </row>
    <row r="1744" ht="15" customHeight="1">
      <c r="A1744" s="46"/>
    </row>
    <row r="1745" spans="2:16" s="46" customFormat="1" ht="15" customHeight="1">
      <c r="B1745" s="10"/>
      <c r="C1745" s="10"/>
      <c r="D1745" s="10"/>
      <c r="E1745" s="10"/>
      <c r="F1745" s="10"/>
      <c r="G1745" s="10"/>
      <c r="H1745" s="10"/>
      <c r="I1745" s="10"/>
      <c r="J1745" s="10"/>
      <c r="K1745" s="10"/>
      <c r="L1745" s="10"/>
      <c r="M1745" s="10"/>
      <c r="N1745" s="10"/>
      <c r="O1745" s="10"/>
      <c r="P1745" s="10"/>
    </row>
    <row r="1746" ht="14.25">
      <c r="A1746" s="46"/>
    </row>
    <row r="1747" ht="14.25">
      <c r="A1747" s="46"/>
    </row>
    <row r="1748" ht="14.25">
      <c r="A1748" s="46"/>
    </row>
    <row r="1749" ht="14.25">
      <c r="A1749" s="46"/>
    </row>
    <row r="1750" ht="14.25">
      <c r="A1750" s="46"/>
    </row>
    <row r="1751" ht="14.25">
      <c r="A1751" s="46"/>
    </row>
    <row r="1752" ht="14.25">
      <c r="A1752" s="46"/>
    </row>
    <row r="1753" ht="14.25">
      <c r="A1753" s="46"/>
    </row>
    <row r="1754" ht="14.25">
      <c r="A1754" s="46"/>
    </row>
    <row r="1755" ht="14.25">
      <c r="A1755" s="46"/>
    </row>
    <row r="1756" ht="14.25">
      <c r="A1756" s="46"/>
    </row>
    <row r="1757" ht="14.25">
      <c r="A1757" s="46"/>
    </row>
    <row r="1758" ht="14.25">
      <c r="A1758" s="46"/>
    </row>
    <row r="1759" ht="14.25">
      <c r="A1759" s="46"/>
    </row>
    <row r="1760" ht="14.25">
      <c r="A1760" s="46"/>
    </row>
    <row r="1761" ht="14.25">
      <c r="A1761" s="46"/>
    </row>
    <row r="1762" ht="14.25">
      <c r="A1762" s="46"/>
    </row>
    <row r="1763" ht="14.25">
      <c r="A1763" s="46"/>
    </row>
    <row r="1764" ht="14.25">
      <c r="A1764" s="46"/>
    </row>
    <row r="1765" ht="14.25">
      <c r="A1765" s="46"/>
    </row>
    <row r="1766" ht="14.25">
      <c r="A1766" s="46"/>
    </row>
    <row r="1767" ht="14.25">
      <c r="A1767" s="46"/>
    </row>
    <row r="1768" ht="14.25">
      <c r="A1768" s="46"/>
    </row>
    <row r="1769" ht="14.25">
      <c r="A1769" s="46"/>
    </row>
    <row r="1770" ht="14.25">
      <c r="A1770" s="46"/>
    </row>
    <row r="1771" ht="14.25">
      <c r="A1771" s="46"/>
    </row>
    <row r="1772" ht="14.25">
      <c r="A1772" s="46"/>
    </row>
    <row r="1773" ht="14.25">
      <c r="A1773" s="46"/>
    </row>
    <row r="1774" ht="14.25">
      <c r="A1774" s="46"/>
    </row>
    <row r="1775" ht="14.25">
      <c r="A1775" s="46"/>
    </row>
    <row r="1776" ht="14.25">
      <c r="A1776" s="46"/>
    </row>
    <row r="1777" ht="14.25">
      <c r="A1777" s="46"/>
    </row>
    <row r="1778" ht="14.25">
      <c r="A1778" s="46"/>
    </row>
    <row r="1779" ht="14.25">
      <c r="A1779" s="46"/>
    </row>
    <row r="1780" ht="14.25">
      <c r="A1780" s="46"/>
    </row>
    <row r="1781" ht="14.25">
      <c r="A1781" s="46"/>
    </row>
    <row r="1782" ht="14.25">
      <c r="A1782" s="46"/>
    </row>
    <row r="1783" ht="14.25">
      <c r="A1783" s="46"/>
    </row>
    <row r="1784" ht="14.25">
      <c r="A1784" s="46"/>
    </row>
    <row r="1785" ht="14.25">
      <c r="A1785" s="46"/>
    </row>
    <row r="1786" ht="14.25">
      <c r="A1786" s="46"/>
    </row>
    <row r="1787" ht="14.25">
      <c r="A1787" s="46"/>
    </row>
    <row r="1788" ht="14.25">
      <c r="A1788" s="46"/>
    </row>
    <row r="1789" ht="14.25">
      <c r="A1789" s="46"/>
    </row>
    <row r="1790" ht="14.25">
      <c r="A1790" s="46"/>
    </row>
    <row r="1791" ht="14.25">
      <c r="A1791" s="46"/>
    </row>
    <row r="1792" ht="14.25">
      <c r="A1792" s="46"/>
    </row>
    <row r="1793" ht="14.25">
      <c r="A1793" s="46"/>
    </row>
    <row r="1794" ht="14.25">
      <c r="A1794" s="46"/>
    </row>
    <row r="1795" ht="14.25">
      <c r="A1795" s="46"/>
    </row>
    <row r="1796" ht="14.25">
      <c r="A1796" s="46"/>
    </row>
    <row r="1797" ht="14.25">
      <c r="A1797" s="46"/>
    </row>
    <row r="1798" ht="14.25">
      <c r="A1798" s="46"/>
    </row>
    <row r="1799" ht="14.25">
      <c r="A1799" s="46"/>
    </row>
    <row r="1800" ht="14.25">
      <c r="A1800" s="46"/>
    </row>
    <row r="1801" ht="14.25">
      <c r="A1801" s="46"/>
    </row>
    <row r="1802" ht="14.25">
      <c r="A1802" s="46"/>
    </row>
    <row r="1803" ht="14.25">
      <c r="A1803" s="46"/>
    </row>
    <row r="1804" ht="14.25">
      <c r="A1804" s="46"/>
    </row>
    <row r="1805" ht="14.25">
      <c r="A1805" s="46"/>
    </row>
    <row r="1806" ht="14.25">
      <c r="A1806" s="46"/>
    </row>
    <row r="1807" ht="14.25">
      <c r="A1807" s="46"/>
    </row>
    <row r="1808" ht="14.25">
      <c r="A1808" s="46"/>
    </row>
    <row r="1809" ht="14.25">
      <c r="A1809" s="46"/>
    </row>
    <row r="1810" ht="14.25">
      <c r="A1810" s="46"/>
    </row>
    <row r="1811" ht="14.25">
      <c r="A1811" s="46"/>
    </row>
    <row r="1812" ht="14.25">
      <c r="A1812" s="46"/>
    </row>
    <row r="1813" ht="14.25">
      <c r="A1813" s="46"/>
    </row>
    <row r="1814" ht="14.25">
      <c r="A1814" s="46"/>
    </row>
    <row r="1815" ht="14.25">
      <c r="A1815" s="46"/>
    </row>
    <row r="1816" ht="14.25">
      <c r="A1816" s="46"/>
    </row>
    <row r="1817" ht="14.25">
      <c r="A1817" s="46"/>
    </row>
    <row r="1818" ht="14.25">
      <c r="A1818" s="46"/>
    </row>
    <row r="1819" ht="14.25">
      <c r="A1819" s="46"/>
    </row>
    <row r="1820" ht="14.25">
      <c r="A1820" s="46"/>
    </row>
    <row r="1821" ht="14.25">
      <c r="A1821" s="46"/>
    </row>
    <row r="1822" ht="14.25">
      <c r="A1822" s="46"/>
    </row>
    <row r="1823" ht="14.25">
      <c r="A1823" s="46"/>
    </row>
    <row r="1824" ht="14.25">
      <c r="A1824" s="46"/>
    </row>
    <row r="1825" ht="14.25">
      <c r="A1825" s="46"/>
    </row>
    <row r="1826" ht="14.25">
      <c r="A1826" s="46"/>
    </row>
    <row r="1827" ht="14.25">
      <c r="A1827" s="46"/>
    </row>
    <row r="1828" ht="14.25">
      <c r="A1828" s="46"/>
    </row>
    <row r="1829" ht="14.25">
      <c r="A1829" s="46"/>
    </row>
    <row r="1830" ht="14.25">
      <c r="A1830" s="46"/>
    </row>
    <row r="1831" ht="14.25">
      <c r="A1831" s="46"/>
    </row>
    <row r="1832" ht="14.25">
      <c r="A1832" s="46"/>
    </row>
    <row r="1833" ht="14.25">
      <c r="A1833" s="46"/>
    </row>
    <row r="1834" ht="14.25">
      <c r="A1834" s="46"/>
    </row>
    <row r="1835" ht="14.25">
      <c r="A1835" s="46"/>
    </row>
    <row r="1836" ht="14.25">
      <c r="A1836" s="46"/>
    </row>
    <row r="1837" ht="14.25">
      <c r="A1837" s="46"/>
    </row>
    <row r="1838" ht="14.25">
      <c r="A1838" s="46"/>
    </row>
    <row r="1839" ht="14.25">
      <c r="A1839" s="46"/>
    </row>
    <row r="1840" ht="14.25">
      <c r="A1840" s="46"/>
    </row>
    <row r="1841" ht="14.25">
      <c r="A1841" s="46"/>
    </row>
    <row r="1842" ht="14.25">
      <c r="A1842" s="46"/>
    </row>
    <row r="1843" ht="14.25">
      <c r="A1843" s="46"/>
    </row>
    <row r="1844" ht="14.25">
      <c r="A1844" s="46"/>
    </row>
    <row r="1845" ht="14.25">
      <c r="A1845" s="46"/>
    </row>
    <row r="1846" ht="14.25">
      <c r="A1846" s="46"/>
    </row>
    <row r="1847" ht="14.25">
      <c r="A1847" s="46"/>
    </row>
    <row r="1848" ht="14.25">
      <c r="A1848" s="46"/>
    </row>
    <row r="1849" ht="14.25">
      <c r="A1849" s="46"/>
    </row>
    <row r="1850" ht="14.25">
      <c r="A1850" s="46"/>
    </row>
    <row r="1851" ht="14.25">
      <c r="A1851" s="46"/>
    </row>
    <row r="1852" ht="14.25">
      <c r="A1852" s="46"/>
    </row>
    <row r="1853" ht="14.25">
      <c r="A1853" s="46"/>
    </row>
    <row r="1854" ht="14.25">
      <c r="A1854" s="46"/>
    </row>
    <row r="1855" ht="14.25">
      <c r="A1855" s="46"/>
    </row>
    <row r="1856" ht="14.25">
      <c r="A1856" s="46"/>
    </row>
    <row r="1857" ht="14.25">
      <c r="A1857" s="46"/>
    </row>
    <row r="1858" ht="14.25">
      <c r="A1858" s="46"/>
    </row>
    <row r="1859" ht="14.25">
      <c r="A1859" s="46"/>
    </row>
    <row r="1860" ht="14.25">
      <c r="A1860" s="46"/>
    </row>
    <row r="1861" ht="14.25">
      <c r="A1861" s="46"/>
    </row>
    <row r="1862" ht="14.25">
      <c r="A1862" s="46"/>
    </row>
    <row r="1863" ht="14.25">
      <c r="A1863" s="46"/>
    </row>
    <row r="1864" ht="14.25">
      <c r="A1864" s="46"/>
    </row>
    <row r="1865" ht="14.25">
      <c r="A1865" s="46"/>
    </row>
    <row r="1866" ht="14.25">
      <c r="A1866" s="46"/>
    </row>
    <row r="1867" ht="14.25">
      <c r="A1867" s="46"/>
    </row>
    <row r="1868" ht="14.25">
      <c r="A1868" s="46"/>
    </row>
    <row r="1869" ht="14.25">
      <c r="A1869" s="46"/>
    </row>
    <row r="1870" ht="14.25">
      <c r="A1870" s="46"/>
    </row>
    <row r="1871" ht="14.25">
      <c r="A1871" s="46"/>
    </row>
    <row r="1872" ht="14.25">
      <c r="A1872" s="46"/>
    </row>
    <row r="1873" ht="14.25">
      <c r="A1873" s="46"/>
    </row>
    <row r="1874" ht="14.25">
      <c r="A1874" s="46"/>
    </row>
    <row r="1875" ht="14.25">
      <c r="A1875" s="46"/>
    </row>
    <row r="1876" ht="14.25">
      <c r="A1876" s="46"/>
    </row>
    <row r="1877" ht="14.25">
      <c r="A1877" s="46"/>
    </row>
    <row r="1878" ht="14.25">
      <c r="A1878" s="46"/>
    </row>
    <row r="1879" ht="14.25">
      <c r="A1879" s="46"/>
    </row>
    <row r="1880" ht="14.25">
      <c r="A1880" s="46"/>
    </row>
    <row r="1881" ht="14.25">
      <c r="A1881" s="46"/>
    </row>
    <row r="1882" ht="14.25">
      <c r="A1882" s="46"/>
    </row>
    <row r="1883" ht="14.25">
      <c r="A1883" s="46"/>
    </row>
    <row r="1884" ht="14.25">
      <c r="A1884" s="46"/>
    </row>
    <row r="1885" ht="14.25">
      <c r="A1885" s="46"/>
    </row>
    <row r="1886" ht="14.25">
      <c r="A1886" s="46"/>
    </row>
    <row r="1887" ht="14.25">
      <c r="A1887" s="46"/>
    </row>
    <row r="1888" ht="14.25">
      <c r="A1888" s="46"/>
    </row>
    <row r="1889" ht="14.25">
      <c r="A1889" s="46"/>
    </row>
    <row r="1890" ht="14.25">
      <c r="A1890" s="46"/>
    </row>
    <row r="1891" ht="14.25">
      <c r="A1891" s="46"/>
    </row>
    <row r="1892" ht="14.25">
      <c r="A1892" s="46"/>
    </row>
    <row r="1893" ht="14.25">
      <c r="A1893" s="46"/>
    </row>
    <row r="1894" ht="14.25">
      <c r="A1894" s="46"/>
    </row>
    <row r="1895" ht="14.25">
      <c r="A1895" s="46"/>
    </row>
    <row r="1896" ht="14.25">
      <c r="A1896" s="46"/>
    </row>
    <row r="1897" ht="14.25">
      <c r="A1897" s="46"/>
    </row>
    <row r="1898" ht="14.25">
      <c r="A1898" s="46"/>
    </row>
    <row r="1899" ht="14.25">
      <c r="A1899" s="46"/>
    </row>
    <row r="1900" ht="14.25">
      <c r="A1900" s="46"/>
    </row>
    <row r="1901" ht="14.25">
      <c r="A1901" s="46"/>
    </row>
    <row r="1902" ht="14.25">
      <c r="A1902" s="46"/>
    </row>
    <row r="1903" ht="14.25">
      <c r="A1903" s="46"/>
    </row>
    <row r="1904" ht="14.25">
      <c r="A1904" s="46"/>
    </row>
    <row r="1905" ht="14.25">
      <c r="A1905" s="46"/>
    </row>
    <row r="1906" ht="14.25">
      <c r="A1906" s="46"/>
    </row>
    <row r="1907" ht="14.25">
      <c r="A1907" s="46"/>
    </row>
    <row r="1908" ht="14.25">
      <c r="A1908" s="46"/>
    </row>
    <row r="1909" ht="14.25">
      <c r="A1909" s="46"/>
    </row>
    <row r="1910" ht="14.25">
      <c r="A1910" s="46"/>
    </row>
    <row r="1911" ht="14.25">
      <c r="A1911" s="46"/>
    </row>
    <row r="1912" ht="14.25">
      <c r="A1912" s="46"/>
    </row>
    <row r="1913" ht="14.25">
      <c r="A1913" s="46"/>
    </row>
    <row r="1914" ht="14.25">
      <c r="A1914" s="46"/>
    </row>
    <row r="1915" ht="14.25">
      <c r="A1915" s="46"/>
    </row>
    <row r="1916" ht="14.25">
      <c r="A1916" s="46"/>
    </row>
    <row r="1917" ht="14.25">
      <c r="A1917" s="46"/>
    </row>
    <row r="1918" ht="14.25">
      <c r="A1918" s="46"/>
    </row>
    <row r="1919" ht="14.25">
      <c r="A1919" s="46"/>
    </row>
    <row r="1920" ht="14.25">
      <c r="A1920" s="46"/>
    </row>
    <row r="1921" ht="14.25">
      <c r="A1921" s="46"/>
    </row>
    <row r="1922" ht="14.25">
      <c r="A1922" s="46"/>
    </row>
    <row r="1923" ht="14.25">
      <c r="A1923" s="46"/>
    </row>
    <row r="1924" ht="14.25">
      <c r="A1924" s="46"/>
    </row>
    <row r="1925" ht="14.25">
      <c r="A1925" s="46"/>
    </row>
    <row r="1926" ht="14.25">
      <c r="A1926" s="46"/>
    </row>
    <row r="1927" ht="14.25">
      <c r="A1927" s="46"/>
    </row>
    <row r="1928" ht="14.25">
      <c r="A1928" s="46"/>
    </row>
    <row r="1929" ht="14.25">
      <c r="A1929" s="46"/>
    </row>
    <row r="1930" ht="14.25">
      <c r="A1930" s="46"/>
    </row>
    <row r="1932" ht="14.25">
      <c r="A1932" s="46"/>
    </row>
    <row r="1933" ht="14.25">
      <c r="A1933" s="46"/>
    </row>
  </sheetData>
  <sheetProtection/>
  <mergeCells count="191">
    <mergeCell ref="D130:L130"/>
    <mergeCell ref="O130:P130"/>
    <mergeCell ref="D131:L131"/>
    <mergeCell ref="O131:P131"/>
    <mergeCell ref="D126:L126"/>
    <mergeCell ref="O126:P126"/>
    <mergeCell ref="D127:L127"/>
    <mergeCell ref="O127:P127"/>
    <mergeCell ref="D128:L128"/>
    <mergeCell ref="O128:P128"/>
    <mergeCell ref="D123:L123"/>
    <mergeCell ref="O123:P123"/>
    <mergeCell ref="D124:L124"/>
    <mergeCell ref="O124:P124"/>
    <mergeCell ref="D125:L125"/>
    <mergeCell ref="O125:P125"/>
    <mergeCell ref="D118:L118"/>
    <mergeCell ref="O118:P118"/>
    <mergeCell ref="D120:L120"/>
    <mergeCell ref="O120:P120"/>
    <mergeCell ref="D121:L121"/>
    <mergeCell ref="O121:P121"/>
    <mergeCell ref="D115:L115"/>
    <mergeCell ref="O115:P115"/>
    <mergeCell ref="D116:L116"/>
    <mergeCell ref="O116:P116"/>
    <mergeCell ref="D117:L117"/>
    <mergeCell ref="O117:P117"/>
    <mergeCell ref="D111:L111"/>
    <mergeCell ref="O111:P111"/>
    <mergeCell ref="D113:L113"/>
    <mergeCell ref="O113:P113"/>
    <mergeCell ref="D114:L114"/>
    <mergeCell ref="O114:P114"/>
    <mergeCell ref="D108:L108"/>
    <mergeCell ref="O108:P108"/>
    <mergeCell ref="D109:L109"/>
    <mergeCell ref="O109:P109"/>
    <mergeCell ref="D110:L110"/>
    <mergeCell ref="O110:P110"/>
    <mergeCell ref="D105:L105"/>
    <mergeCell ref="O105:P105"/>
    <mergeCell ref="D106:L106"/>
    <mergeCell ref="O106:P106"/>
    <mergeCell ref="D107:L107"/>
    <mergeCell ref="O107:P107"/>
    <mergeCell ref="D101:L101"/>
    <mergeCell ref="O101:P101"/>
    <mergeCell ref="D103:L103"/>
    <mergeCell ref="O103:P103"/>
    <mergeCell ref="D104:L104"/>
    <mergeCell ref="O104:P104"/>
    <mergeCell ref="D98:L98"/>
    <mergeCell ref="O98:P98"/>
    <mergeCell ref="D99:L99"/>
    <mergeCell ref="O99:P99"/>
    <mergeCell ref="D100:L100"/>
    <mergeCell ref="O100:P100"/>
    <mergeCell ref="D95:L95"/>
    <mergeCell ref="O95:P95"/>
    <mergeCell ref="D96:L96"/>
    <mergeCell ref="O96:P96"/>
    <mergeCell ref="D97:L97"/>
    <mergeCell ref="O97:P97"/>
    <mergeCell ref="D91:L91"/>
    <mergeCell ref="O91:P91"/>
    <mergeCell ref="D93:L93"/>
    <mergeCell ref="O93:P93"/>
    <mergeCell ref="D94:L94"/>
    <mergeCell ref="O94:P94"/>
    <mergeCell ref="D86:L86"/>
    <mergeCell ref="O86:P86"/>
    <mergeCell ref="D87:L87"/>
    <mergeCell ref="O87:P87"/>
    <mergeCell ref="D89:L89"/>
    <mergeCell ref="O89:P89"/>
    <mergeCell ref="D82:L82"/>
    <mergeCell ref="O82:P82"/>
    <mergeCell ref="D83:L83"/>
    <mergeCell ref="O83:P83"/>
    <mergeCell ref="D84:L84"/>
    <mergeCell ref="O84:P84"/>
    <mergeCell ref="D78:L78"/>
    <mergeCell ref="O78:P78"/>
    <mergeCell ref="D80:L80"/>
    <mergeCell ref="O80:P80"/>
    <mergeCell ref="D81:L81"/>
    <mergeCell ref="O81:P81"/>
    <mergeCell ref="D75:L75"/>
    <mergeCell ref="O75:P75"/>
    <mergeCell ref="D76:L76"/>
    <mergeCell ref="O76:P76"/>
    <mergeCell ref="D77:L77"/>
    <mergeCell ref="O77:P77"/>
    <mergeCell ref="D70:L70"/>
    <mergeCell ref="O70:P70"/>
    <mergeCell ref="D72:L72"/>
    <mergeCell ref="O72:P72"/>
    <mergeCell ref="D74:L74"/>
    <mergeCell ref="O74:P74"/>
    <mergeCell ref="D66:L66"/>
    <mergeCell ref="O66:P66"/>
    <mergeCell ref="D67:L67"/>
    <mergeCell ref="O67:P67"/>
    <mergeCell ref="D69:L69"/>
    <mergeCell ref="O69:P69"/>
    <mergeCell ref="D63:L63"/>
    <mergeCell ref="O63:P63"/>
    <mergeCell ref="D64:L64"/>
    <mergeCell ref="O64:P64"/>
    <mergeCell ref="D65:L65"/>
    <mergeCell ref="O65:P65"/>
    <mergeCell ref="D60:L60"/>
    <mergeCell ref="O60:P60"/>
    <mergeCell ref="D61:L61"/>
    <mergeCell ref="O61:P61"/>
    <mergeCell ref="D62:L62"/>
    <mergeCell ref="O62:P62"/>
    <mergeCell ref="D57:L57"/>
    <mergeCell ref="O57:P57"/>
    <mergeCell ref="D58:L58"/>
    <mergeCell ref="O58:P58"/>
    <mergeCell ref="D59:L59"/>
    <mergeCell ref="O59:P59"/>
    <mergeCell ref="D52:L52"/>
    <mergeCell ref="O52:P52"/>
    <mergeCell ref="D54:L54"/>
    <mergeCell ref="O54:P54"/>
    <mergeCell ref="D56:L56"/>
    <mergeCell ref="O56:P56"/>
    <mergeCell ref="D49:L49"/>
    <mergeCell ref="O49:P49"/>
    <mergeCell ref="D50:L50"/>
    <mergeCell ref="O50:P50"/>
    <mergeCell ref="D51:L51"/>
    <mergeCell ref="O51:P51"/>
    <mergeCell ref="D44:L44"/>
    <mergeCell ref="O44:P44"/>
    <mergeCell ref="D46:L46"/>
    <mergeCell ref="O46:P46"/>
    <mergeCell ref="D48:L48"/>
    <mergeCell ref="O48:P48"/>
    <mergeCell ref="D40:L40"/>
    <mergeCell ref="O40:P40"/>
    <mergeCell ref="D42:L42"/>
    <mergeCell ref="O42:P42"/>
    <mergeCell ref="D43:L43"/>
    <mergeCell ref="O43:P43"/>
    <mergeCell ref="D36:L36"/>
    <mergeCell ref="O36:P36"/>
    <mergeCell ref="D38:L38"/>
    <mergeCell ref="O38:P38"/>
    <mergeCell ref="D39:L39"/>
    <mergeCell ref="O39:P39"/>
    <mergeCell ref="D33:L33"/>
    <mergeCell ref="O33:P33"/>
    <mergeCell ref="D34:L34"/>
    <mergeCell ref="O34:P34"/>
    <mergeCell ref="D35:L35"/>
    <mergeCell ref="O35:P35"/>
    <mergeCell ref="D30:L30"/>
    <mergeCell ref="O30:P30"/>
    <mergeCell ref="D31:L31"/>
    <mergeCell ref="O31:P31"/>
    <mergeCell ref="D32:L32"/>
    <mergeCell ref="O32:P32"/>
    <mergeCell ref="D26:L26"/>
    <mergeCell ref="O26:P26"/>
    <mergeCell ref="D27:L27"/>
    <mergeCell ref="O27:P27"/>
    <mergeCell ref="D29:L29"/>
    <mergeCell ref="O29:P29"/>
    <mergeCell ref="D23:L23"/>
    <mergeCell ref="O23:P23"/>
    <mergeCell ref="D24:L24"/>
    <mergeCell ref="O24:P24"/>
    <mergeCell ref="D25:L25"/>
    <mergeCell ref="O25:P25"/>
    <mergeCell ref="D19:L19"/>
    <mergeCell ref="O19:P19"/>
    <mergeCell ref="D21:L21"/>
    <mergeCell ref="O21:P21"/>
    <mergeCell ref="D22:L22"/>
    <mergeCell ref="O22:P22"/>
    <mergeCell ref="O17:P17"/>
    <mergeCell ref="N3:O3"/>
    <mergeCell ref="K3:M3"/>
    <mergeCell ref="O8:P8"/>
    <mergeCell ref="B5:P5"/>
    <mergeCell ref="F7:P7"/>
    <mergeCell ref="F8:L8"/>
  </mergeCells>
  <printOptions/>
  <pageMargins left="0.25" right="0.25" top="0.75" bottom="0.75" header="0.3" footer="0.3"/>
  <pageSetup horizontalDpi="600" verticalDpi="600" orientation="landscape"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codeName="Sheet3">
    <tabColor rgb="FF00B0F0"/>
  </sheetPr>
  <dimension ref="A2:Q1703"/>
  <sheetViews>
    <sheetView zoomScalePageLayoutView="0" workbookViewId="0" topLeftCell="A1">
      <selection activeCell="A1" sqref="A1"/>
    </sheetView>
  </sheetViews>
  <sheetFormatPr defaultColWidth="0" defaultRowHeight="15"/>
  <cols>
    <col min="1" max="1" width="0.85546875" style="46" customWidth="1"/>
    <col min="2" max="2" width="3.7109375" style="46" customWidth="1"/>
    <col min="3" max="3" width="5.00390625" style="46" customWidth="1"/>
    <col min="4" max="4" width="10.7109375" style="46" customWidth="1"/>
    <col min="5" max="5" width="7.140625" style="46" customWidth="1"/>
    <col min="6" max="6" width="3.8515625" style="46" customWidth="1"/>
    <col min="7" max="7" width="3.7109375" style="46" customWidth="1"/>
    <col min="8" max="8" width="6.8515625" style="46" customWidth="1"/>
    <col min="9" max="9" width="3.7109375" style="46" customWidth="1"/>
    <col min="10" max="10" width="21.140625" style="46" customWidth="1"/>
    <col min="11" max="11" width="3.7109375" style="46" customWidth="1"/>
    <col min="12" max="12" width="13.8515625" style="46" customWidth="1"/>
    <col min="13" max="14" width="3.7109375" style="46" customWidth="1"/>
    <col min="15" max="15" width="19.140625" style="46" customWidth="1"/>
    <col min="16" max="16" width="19.8515625" style="46" customWidth="1"/>
    <col min="17" max="17" width="0.85546875" style="46" customWidth="1"/>
    <col min="18" max="18" width="2.7109375" style="46" hidden="1" customWidth="1"/>
    <col min="19" max="50" width="9.00390625" style="46" hidden="1" customWidth="1"/>
    <col min="51" max="51" width="2.7109375" style="46" hidden="1" customWidth="1"/>
    <col min="52" max="54" width="8.8515625" style="46" hidden="1" customWidth="1"/>
    <col min="55" max="16384" width="16.7109375" style="46" hidden="1" customWidth="1"/>
  </cols>
  <sheetData>
    <row r="2" spans="11:16" ht="15" customHeight="1">
      <c r="K2" s="35" t="s">
        <v>2</v>
      </c>
      <c r="L2" s="35"/>
      <c r="M2" s="35"/>
      <c r="N2" s="35"/>
      <c r="O2" s="35"/>
      <c r="P2" s="35"/>
    </row>
    <row r="3" spans="11:16" ht="15">
      <c r="K3" s="121" t="s">
        <v>3</v>
      </c>
      <c r="L3" s="121"/>
      <c r="M3" s="121"/>
      <c r="N3" s="120" t="s">
        <v>4</v>
      </c>
      <c r="O3" s="120"/>
      <c r="P3" s="107" t="s">
        <v>5</v>
      </c>
    </row>
    <row r="4" ht="9" customHeight="1"/>
    <row r="5" spans="2:16" ht="43.5" customHeight="1">
      <c r="B5" s="125" t="s">
        <v>178</v>
      </c>
      <c r="C5" s="125"/>
      <c r="D5" s="125"/>
      <c r="E5" s="125"/>
      <c r="F5" s="125"/>
      <c r="G5" s="125"/>
      <c r="H5" s="125"/>
      <c r="I5" s="125"/>
      <c r="J5" s="125"/>
      <c r="K5" s="125"/>
      <c r="L5" s="125"/>
      <c r="M5" s="125"/>
      <c r="N5" s="125"/>
      <c r="O5" s="125"/>
      <c r="P5" s="125"/>
    </row>
    <row r="6" ht="7.5" customHeight="1"/>
    <row r="7" spans="2:16" ht="14.25" customHeight="1">
      <c r="B7" s="84"/>
      <c r="C7" s="84"/>
      <c r="D7" s="84"/>
      <c r="E7" s="82" t="s">
        <v>69</v>
      </c>
      <c r="F7" s="124"/>
      <c r="G7" s="124"/>
      <c r="H7" s="124"/>
      <c r="I7" s="124"/>
      <c r="J7" s="124"/>
      <c r="K7" s="124"/>
      <c r="L7" s="124"/>
      <c r="M7" s="124"/>
      <c r="N7" s="124"/>
      <c r="O7" s="124"/>
      <c r="P7" s="124"/>
    </row>
    <row r="8" spans="2:16" ht="14.25" customHeight="1">
      <c r="B8" s="70"/>
      <c r="C8" s="70"/>
      <c r="D8" s="70"/>
      <c r="E8" s="81" t="s">
        <v>0</v>
      </c>
      <c r="F8" s="122"/>
      <c r="G8" s="122"/>
      <c r="H8" s="122"/>
      <c r="I8" s="122"/>
      <c r="J8" s="122"/>
      <c r="K8" s="122"/>
      <c r="L8" s="122"/>
      <c r="M8" s="70"/>
      <c r="N8" s="82" t="s">
        <v>1</v>
      </c>
      <c r="O8" s="122"/>
      <c r="P8" s="122"/>
    </row>
    <row r="9" spans="2:16" ht="14.25" customHeight="1">
      <c r="B9" s="57"/>
      <c r="C9" s="57"/>
      <c r="D9" s="57"/>
      <c r="E9" s="58"/>
      <c r="F9" s="58"/>
      <c r="G9" s="58"/>
      <c r="H9" s="58"/>
      <c r="I9" s="58"/>
      <c r="J9" s="57"/>
      <c r="K9" s="58"/>
      <c r="L9" s="58"/>
      <c r="M9" s="58"/>
      <c r="N9" s="58"/>
      <c r="O9" s="58"/>
      <c r="P9" s="58"/>
    </row>
    <row r="10" spans="2:16" ht="14.25" customHeight="1">
      <c r="B10" s="59" t="s">
        <v>182</v>
      </c>
      <c r="C10" s="60"/>
      <c r="D10" s="60"/>
      <c r="E10" s="60"/>
      <c r="F10" s="60"/>
      <c r="G10" s="60"/>
      <c r="H10" s="60"/>
      <c r="I10" s="60"/>
      <c r="J10" s="60"/>
      <c r="K10" s="60"/>
      <c r="L10" s="60"/>
      <c r="M10" s="61"/>
      <c r="N10" s="62"/>
      <c r="O10" s="60"/>
      <c r="P10" s="63"/>
    </row>
    <row r="11" spans="2:16" ht="14.25" customHeight="1">
      <c r="B11" s="64">
        <f>IF(Assessment_Assessment,"X","")</f>
      </c>
      <c r="C11" s="74" t="str">
        <f>'Checklist Generator'!G6</f>
        <v>Assessment, project planning and commissioning</v>
      </c>
      <c r="D11" s="57"/>
      <c r="E11" s="58"/>
      <c r="F11" s="58"/>
      <c r="I11" s="64">
        <f>IF(AirDistSystems_Ducts,"X","")</f>
      </c>
      <c r="J11" s="74" t="str">
        <f>'Checklist Generator'!G15</f>
        <v>Ducts, fan coils and unit ventilators</v>
      </c>
      <c r="M11" s="64">
        <f>IF(Materials_Carpet,"X","")</f>
      </c>
      <c r="N11" s="74" t="str">
        <f>'Checklist Generator'!G22</f>
        <v>Carpet and flooring</v>
      </c>
      <c r="O11" s="58"/>
      <c r="P11" s="58"/>
    </row>
    <row r="12" spans="2:16" ht="14.25" customHeight="1">
      <c r="B12" s="64">
        <f>IF(Lighting_Lighting,"X","")</f>
      </c>
      <c r="C12" s="74" t="str">
        <f>'Checklist Generator'!G8</f>
        <v>Lighting upgrades</v>
      </c>
      <c r="D12" s="57"/>
      <c r="E12" s="58"/>
      <c r="F12" s="58"/>
      <c r="I12" s="64" t="str">
        <f>IF(AirDistSystems_OutdoorAir,"X","")</f>
        <v>X</v>
      </c>
      <c r="J12" s="74" t="str">
        <f>'Checklist Generator'!G16</f>
        <v>Outdoor air ventilation</v>
      </c>
      <c r="M12" s="64">
        <f>IF(Materials_Painting,"X","")</f>
      </c>
      <c r="N12" s="74" t="str">
        <f>'Checklist Generator'!G23</f>
        <v>Painting</v>
      </c>
      <c r="O12" s="58"/>
      <c r="P12" s="58"/>
    </row>
    <row r="13" spans="2:16" ht="14.25" customHeight="1">
      <c r="B13" s="64">
        <f>IF(BuildingEnvelope_Roof,"X","")</f>
      </c>
      <c r="C13" s="74" t="str">
        <f>'Checklist Generator'!G10</f>
        <v>Roof and ceiling assemblies</v>
      </c>
      <c r="D13" s="57"/>
      <c r="E13" s="58"/>
      <c r="F13" s="58"/>
      <c r="I13" s="64">
        <f>IF(HVAC_HeatingCooling,"X","")</f>
      </c>
      <c r="J13" s="74" t="str">
        <f>'Checklist Generator'!G17</f>
        <v>Heating and cooling systems</v>
      </c>
      <c r="M13" s="64">
        <f>IF(Materials_Ceilings,"X","")</f>
      </c>
      <c r="N13" s="74" t="str">
        <f>'Checklist Generator'!G24</f>
        <v>Suspended ceilings</v>
      </c>
      <c r="O13" s="58"/>
      <c r="P13" s="58"/>
    </row>
    <row r="14" spans="2:16" ht="14.25" customHeight="1">
      <c r="B14" s="64">
        <f>IF(BuildingEnvelope_Wall,"X","")</f>
      </c>
      <c r="C14" s="74" t="str">
        <f>'Checklist Generator'!G11</f>
        <v>Wall assemblies</v>
      </c>
      <c r="D14" s="57"/>
      <c r="E14" s="58"/>
      <c r="F14" s="58"/>
      <c r="I14" s="64" t="str">
        <f>IF(HVAC_Controls,"X","")</f>
        <v>X</v>
      </c>
      <c r="J14" s="74" t="str">
        <f>'Checklist Generator'!G18</f>
        <v>HVAC controls to monitor and maintain IAQ</v>
      </c>
      <c r="M14" s="64">
        <f>IF(OM_System,"X","")</f>
      </c>
      <c r="N14" s="74" t="str">
        <f>'Checklist Generator'!G26</f>
        <v>Systems operation and maintenance</v>
      </c>
      <c r="O14" s="58"/>
      <c r="P14" s="58"/>
    </row>
    <row r="15" spans="2:16" ht="14.25" customHeight="1">
      <c r="B15" s="64">
        <f>IF(BuildingEnvelope_Concrete,"X","")</f>
      </c>
      <c r="C15" s="74" t="str">
        <f>'Checklist Generator'!G12</f>
        <v>Concrete floor sealing</v>
      </c>
      <c r="D15" s="57"/>
      <c r="E15" s="58"/>
      <c r="F15" s="58"/>
      <c r="I15" s="64">
        <f>IF(HVAC_Hydronic,"X","")</f>
      </c>
      <c r="J15" s="74" t="str">
        <f>'Checklist Generator'!G19</f>
        <v>Hydronic systems</v>
      </c>
      <c r="M15" s="64">
        <f>IF(OM_Cleaning,"X","")</f>
      </c>
      <c r="N15" s="74" t="str">
        <f>'Checklist Generator'!G27</f>
        <v>Building operations and maintenance</v>
      </c>
      <c r="O15" s="58"/>
      <c r="P15" s="58"/>
    </row>
    <row r="16" spans="2:14" ht="14.25">
      <c r="B16" s="83">
        <f>IF(BuildingEnvelope_Moisture,"X","")</f>
      </c>
      <c r="C16" s="74" t="str">
        <f>LEFT('Checklist Generator'!G13,16)&amp;" (basement and crawlspace floors)"</f>
        <v>Moisture barrier (basement and crawlspace floors)</v>
      </c>
      <c r="I16" s="83">
        <f>IF(Materials_Adhesives,"X","")</f>
      </c>
      <c r="J16" s="74" t="str">
        <f>'Checklist Generator'!G21</f>
        <v>Adhesives and sealants</v>
      </c>
      <c r="M16" s="83">
        <f>IF(OM_Summer,"X","")</f>
      </c>
      <c r="N16" s="74" t="str">
        <f>'Checklist Generator'!G28</f>
        <v>School building summer schedule</v>
      </c>
    </row>
    <row r="17" spans="1:17" s="47" customFormat="1" ht="14.25">
      <c r="A17" s="46"/>
      <c r="B17" s="55" t="s">
        <v>177</v>
      </c>
      <c r="C17" s="56"/>
      <c r="D17" s="56"/>
      <c r="E17" s="56"/>
      <c r="F17" s="56"/>
      <c r="G17" s="56"/>
      <c r="H17" s="56"/>
      <c r="I17" s="56"/>
      <c r="J17" s="56"/>
      <c r="K17" s="56"/>
      <c r="L17" s="56"/>
      <c r="M17" s="86"/>
      <c r="N17" s="87"/>
      <c r="O17" s="118"/>
      <c r="P17" s="119"/>
      <c r="Q17" s="46"/>
    </row>
    <row r="19" ht="72" customHeight="1"/>
    <row r="20" ht="72" customHeight="1">
      <c r="Q20" s="47"/>
    </row>
    <row r="21" ht="84" customHeight="1">
      <c r="Q21" s="47"/>
    </row>
    <row r="22" ht="96" customHeight="1">
      <c r="Q22" s="47"/>
    </row>
    <row r="23" ht="48" customHeight="1">
      <c r="Q23" s="47"/>
    </row>
    <row r="24" ht="36" customHeight="1">
      <c r="Q24" s="47"/>
    </row>
    <row r="25" ht="60" customHeight="1">
      <c r="Q25" s="47"/>
    </row>
    <row r="26" ht="60" customHeight="1">
      <c r="Q26" s="47"/>
    </row>
    <row r="27" ht="14.25">
      <c r="Q27" s="47"/>
    </row>
    <row r="28" ht="96" customHeight="1">
      <c r="Q28" s="47"/>
    </row>
    <row r="29" ht="132" customHeight="1">
      <c r="Q29" s="47"/>
    </row>
    <row r="30" ht="60" customHeight="1">
      <c r="Q30" s="47"/>
    </row>
    <row r="31" ht="108" customHeight="1">
      <c r="Q31" s="47"/>
    </row>
    <row r="32" ht="48" customHeight="1">
      <c r="Q32" s="47"/>
    </row>
    <row r="33" ht="168" customHeight="1">
      <c r="Q33" s="47"/>
    </row>
    <row r="34" ht="144" customHeight="1">
      <c r="Q34" s="47"/>
    </row>
    <row r="35" ht="60" customHeight="1">
      <c r="Q35" s="47"/>
    </row>
    <row r="36" ht="72" customHeight="1">
      <c r="Q36" s="47"/>
    </row>
    <row r="37" ht="60" customHeight="1">
      <c r="Q37" s="47"/>
    </row>
    <row r="38" ht="48" customHeight="1">
      <c r="Q38" s="47"/>
    </row>
    <row r="39" ht="60" customHeight="1">
      <c r="Q39" s="47"/>
    </row>
    <row r="40" ht="14.25">
      <c r="Q40" s="47"/>
    </row>
    <row r="41" ht="204" customHeight="1">
      <c r="Q41" s="47"/>
    </row>
    <row r="42" ht="36" customHeight="1">
      <c r="Q42" s="47"/>
    </row>
    <row r="43" ht="36" customHeight="1">
      <c r="Q43" s="47"/>
    </row>
    <row r="44" ht="48" customHeight="1">
      <c r="Q44" s="47"/>
    </row>
    <row r="45" ht="24" customHeight="1">
      <c r="Q45" s="47"/>
    </row>
    <row r="46" ht="84" customHeight="1">
      <c r="Q46" s="47"/>
    </row>
    <row r="47" ht="24" customHeight="1">
      <c r="Q47" s="47"/>
    </row>
    <row r="48" ht="216" customHeight="1">
      <c r="Q48" s="47"/>
    </row>
    <row r="49" ht="48" customHeight="1">
      <c r="Q49" s="47"/>
    </row>
    <row r="50" ht="72" customHeight="1">
      <c r="Q50" s="47"/>
    </row>
    <row r="51" ht="36" customHeight="1">
      <c r="Q51" s="47"/>
    </row>
    <row r="52" ht="24" customHeight="1">
      <c r="Q52" s="47"/>
    </row>
    <row r="53" ht="14.25">
      <c r="Q53" s="47"/>
    </row>
    <row r="54" ht="120" customHeight="1">
      <c r="Q54" s="47"/>
    </row>
    <row r="55" ht="348" customHeight="1">
      <c r="Q55" s="47"/>
    </row>
    <row r="56" ht="216" customHeight="1">
      <c r="Q56" s="47"/>
    </row>
    <row r="57" ht="72" customHeight="1">
      <c r="Q57" s="47"/>
    </row>
    <row r="58" ht="36" customHeight="1">
      <c r="Q58" s="47"/>
    </row>
    <row r="59" ht="60" customHeight="1">
      <c r="Q59" s="47"/>
    </row>
    <row r="60" ht="60" customHeight="1">
      <c r="Q60" s="47"/>
    </row>
    <row r="61" ht="14.25">
      <c r="Q61" s="47"/>
    </row>
    <row r="62" ht="24" customHeight="1">
      <c r="Q62" s="47"/>
    </row>
    <row r="63" ht="48" customHeight="1">
      <c r="Q63" s="47"/>
    </row>
    <row r="64" ht="132" customHeight="1">
      <c r="Q64" s="47"/>
    </row>
    <row r="65" ht="60" customHeight="1">
      <c r="Q65" s="47"/>
    </row>
    <row r="66" ht="96" customHeight="1">
      <c r="Q66" s="47"/>
    </row>
    <row r="67" ht="14.25">
      <c r="Q67" s="47"/>
    </row>
    <row r="68" ht="48" customHeight="1">
      <c r="Q68" s="47"/>
    </row>
    <row r="69" ht="72" customHeight="1">
      <c r="Q69" s="47"/>
    </row>
    <row r="70" ht="60" customHeight="1">
      <c r="Q70" s="47"/>
    </row>
    <row r="71" ht="72" customHeight="1">
      <c r="Q71" s="47"/>
    </row>
    <row r="72" ht="84" customHeight="1">
      <c r="Q72" s="47"/>
    </row>
    <row r="73" ht="276" customHeight="1">
      <c r="Q73" s="47"/>
    </row>
    <row r="74" ht="14.25">
      <c r="Q74" s="47"/>
    </row>
    <row r="75" ht="72" customHeight="1">
      <c r="Q75" s="47"/>
    </row>
    <row r="76" ht="216" customHeight="1">
      <c r="Q76" s="47"/>
    </row>
    <row r="77" ht="84" customHeight="1">
      <c r="Q77" s="47"/>
    </row>
    <row r="78" ht="48" customHeight="1">
      <c r="Q78" s="47"/>
    </row>
    <row r="79" ht="84" customHeight="1">
      <c r="Q79" s="47"/>
    </row>
    <row r="80" ht="48" customHeight="1">
      <c r="Q80" s="47"/>
    </row>
    <row r="81" ht="14.25">
      <c r="Q81" s="47"/>
    </row>
    <row r="82" ht="36" customHeight="1">
      <c r="Q82" s="47"/>
    </row>
    <row r="83" ht="48" customHeight="1">
      <c r="Q83" s="47"/>
    </row>
    <row r="84" ht="48" customHeight="1">
      <c r="Q84" s="47"/>
    </row>
    <row r="85" ht="60" customHeight="1">
      <c r="Q85" s="47"/>
    </row>
    <row r="86" ht="36" customHeight="1">
      <c r="Q86" s="47"/>
    </row>
    <row r="87" ht="96" customHeight="1">
      <c r="Q87" s="47"/>
    </row>
    <row r="88" ht="84" customHeight="1">
      <c r="Q88" s="47"/>
    </row>
    <row r="89" ht="36" customHeight="1">
      <c r="Q89" s="47"/>
    </row>
    <row r="90" ht="14.25">
      <c r="Q90" s="47"/>
    </row>
    <row r="91" ht="48" customHeight="1">
      <c r="Q91" s="47"/>
    </row>
    <row r="92" ht="60" customHeight="1">
      <c r="Q92" s="47"/>
    </row>
    <row r="93" ht="48" customHeight="1">
      <c r="Q93" s="47"/>
    </row>
    <row r="94" ht="156" customHeight="1">
      <c r="Q94" s="47"/>
    </row>
    <row r="95" ht="14.25">
      <c r="Q95" s="47"/>
    </row>
    <row r="96" ht="48" customHeight="1">
      <c r="Q96" s="47"/>
    </row>
    <row r="97" ht="14.25">
      <c r="Q97" s="47"/>
    </row>
    <row r="98" ht="48" customHeight="1">
      <c r="Q98" s="47"/>
    </row>
    <row r="99" ht="72" customHeight="1">
      <c r="Q99" s="47"/>
    </row>
    <row r="100" ht="24" customHeight="1">
      <c r="Q100" s="47"/>
    </row>
    <row r="101" ht="108" customHeight="1">
      <c r="Q101" s="47"/>
    </row>
    <row r="102" ht="48" customHeight="1">
      <c r="Q102" s="47"/>
    </row>
    <row r="103" ht="48" customHeight="1">
      <c r="Q103" s="47"/>
    </row>
    <row r="104" ht="36" customHeight="1">
      <c r="Q104" s="47"/>
    </row>
    <row r="105" ht="36" customHeight="1">
      <c r="Q105" s="47"/>
    </row>
    <row r="106" ht="14.25">
      <c r="Q106" s="47"/>
    </row>
    <row r="107" ht="48" customHeight="1">
      <c r="Q107" s="47"/>
    </row>
    <row r="108" ht="60" customHeight="1">
      <c r="Q108" s="47"/>
    </row>
    <row r="109" ht="14.25">
      <c r="Q109" s="47"/>
    </row>
    <row r="110" ht="60" customHeight="1">
      <c r="Q110" s="47"/>
    </row>
    <row r="111" ht="180" customHeight="1">
      <c r="Q111" s="47"/>
    </row>
    <row r="112" ht="120" customHeight="1">
      <c r="Q112" s="47"/>
    </row>
    <row r="113" ht="72" customHeight="1">
      <c r="Q113" s="47"/>
    </row>
    <row r="114" ht="36" customHeight="1">
      <c r="Q114" s="47"/>
    </row>
    <row r="115" ht="36" customHeight="1">
      <c r="Q115" s="47"/>
    </row>
    <row r="116" ht="48" customHeight="1">
      <c r="Q116" s="47"/>
    </row>
    <row r="117" ht="72" customHeight="1">
      <c r="Q117" s="47"/>
    </row>
    <row r="118" ht="48" customHeight="1">
      <c r="Q118" s="47"/>
    </row>
    <row r="119" ht="14.25">
      <c r="Q119" s="47"/>
    </row>
    <row r="120" ht="108" customHeight="1">
      <c r="Q120" s="47"/>
    </row>
    <row r="121" ht="120" customHeight="1">
      <c r="Q121" s="47"/>
    </row>
    <row r="122" ht="48" customHeight="1">
      <c r="Q122" s="47"/>
    </row>
    <row r="123" ht="36" customHeight="1">
      <c r="Q123" s="47"/>
    </row>
    <row r="124" ht="14.25">
      <c r="Q124" s="47"/>
    </row>
    <row r="125" ht="48" customHeight="1">
      <c r="Q125" s="47"/>
    </row>
    <row r="126" ht="108" customHeight="1">
      <c r="Q126" s="47"/>
    </row>
    <row r="127" ht="96" customHeight="1">
      <c r="Q127" s="47"/>
    </row>
    <row r="128" ht="14.25">
      <c r="Q128" s="47"/>
    </row>
    <row r="129" ht="48" customHeight="1">
      <c r="Q129" s="47"/>
    </row>
    <row r="130" ht="48" customHeight="1">
      <c r="Q130" s="47"/>
    </row>
    <row r="131" ht="36" customHeight="1">
      <c r="Q131" s="47"/>
    </row>
    <row r="132" ht="14.25">
      <c r="Q132" s="47"/>
    </row>
    <row r="133" ht="60" customHeight="1">
      <c r="Q133" s="47"/>
    </row>
    <row r="134" ht="36" customHeight="1">
      <c r="Q134" s="47"/>
    </row>
    <row r="135" ht="60" customHeight="1">
      <c r="Q135" s="47"/>
    </row>
    <row r="136" ht="14.25">
      <c r="Q136" s="47"/>
    </row>
    <row r="137" ht="132" customHeight="1">
      <c r="Q137" s="47"/>
    </row>
    <row r="138" ht="72" customHeight="1">
      <c r="Q138" s="47"/>
    </row>
    <row r="139" ht="36" customHeight="1">
      <c r="Q139" s="47"/>
    </row>
    <row r="140" ht="48" customHeight="1">
      <c r="Q140" s="47"/>
    </row>
    <row r="141" ht="14.25">
      <c r="Q141" s="47"/>
    </row>
    <row r="142" ht="96" customHeight="1">
      <c r="Q142" s="47"/>
    </row>
    <row r="143" ht="48" customHeight="1">
      <c r="Q143" s="47"/>
    </row>
    <row r="144" ht="60" customHeight="1">
      <c r="Q144" s="47"/>
    </row>
    <row r="145" ht="14.25">
      <c r="Q145" s="47"/>
    </row>
    <row r="146" ht="168" customHeight="1">
      <c r="Q146" s="47"/>
    </row>
    <row r="147" ht="24" customHeight="1">
      <c r="Q147" s="47"/>
    </row>
    <row r="148" ht="48" customHeight="1">
      <c r="Q148" s="47"/>
    </row>
    <row r="149" ht="14.25">
      <c r="Q149" s="47"/>
    </row>
    <row r="150" ht="48" customHeight="1">
      <c r="Q150" s="47"/>
    </row>
    <row r="151" ht="48" customHeight="1">
      <c r="Q151" s="47"/>
    </row>
    <row r="152" ht="48" customHeight="1">
      <c r="Q152" s="47"/>
    </row>
    <row r="153" ht="60" customHeight="1">
      <c r="Q153" s="47"/>
    </row>
    <row r="154" ht="36" customHeight="1">
      <c r="Q154" s="47"/>
    </row>
    <row r="155" ht="36" customHeight="1">
      <c r="Q155" s="47"/>
    </row>
    <row r="156" ht="48" customHeight="1">
      <c r="Q156" s="47"/>
    </row>
    <row r="157" ht="36" customHeight="1">
      <c r="Q157" s="47"/>
    </row>
    <row r="158" ht="36" customHeight="1">
      <c r="Q158" s="47"/>
    </row>
    <row r="159" ht="36" customHeight="1">
      <c r="Q159" s="47"/>
    </row>
    <row r="160" ht="48" customHeight="1">
      <c r="Q160" s="47"/>
    </row>
    <row r="161" ht="36" customHeight="1">
      <c r="Q161" s="47"/>
    </row>
    <row r="162" ht="36" customHeight="1">
      <c r="Q162" s="47"/>
    </row>
    <row r="163" ht="14.25">
      <c r="Q163" s="47"/>
    </row>
    <row r="164" ht="36" customHeight="1">
      <c r="Q164" s="47"/>
    </row>
    <row r="165" ht="48" customHeight="1">
      <c r="Q165" s="47"/>
    </row>
    <row r="166" ht="348" customHeight="1">
      <c r="Q166" s="47"/>
    </row>
    <row r="167" ht="84" customHeight="1">
      <c r="Q167" s="47"/>
    </row>
    <row r="168" ht="72" customHeight="1">
      <c r="Q168" s="47"/>
    </row>
    <row r="169" ht="72" customHeight="1">
      <c r="Q169" s="47"/>
    </row>
    <row r="170" ht="120" customHeight="1">
      <c r="Q170" s="47"/>
    </row>
    <row r="171" ht="14.25">
      <c r="Q171" s="47"/>
    </row>
    <row r="172" ht="36" customHeight="1">
      <c r="Q172" s="47"/>
    </row>
    <row r="173" ht="36" customHeight="1">
      <c r="Q173" s="47"/>
    </row>
    <row r="174" ht="14.25">
      <c r="Q174" s="47"/>
    </row>
    <row r="175" ht="72" customHeight="1">
      <c r="Q175" s="47"/>
    </row>
    <row r="176" ht="60" customHeight="1">
      <c r="Q176" s="47"/>
    </row>
    <row r="177" ht="36" customHeight="1">
      <c r="Q177" s="47"/>
    </row>
    <row r="178" ht="108" customHeight="1">
      <c r="Q178" s="47"/>
    </row>
    <row r="179" ht="60" customHeight="1">
      <c r="Q179" s="47"/>
    </row>
    <row r="180" ht="48" customHeight="1">
      <c r="Q180" s="47"/>
    </row>
    <row r="181" ht="132" customHeight="1">
      <c r="Q181" s="47"/>
    </row>
    <row r="182" ht="48" customHeight="1">
      <c r="Q182" s="47"/>
    </row>
    <row r="183" ht="14.25">
      <c r="Q183" s="47"/>
    </row>
    <row r="184" ht="120" customHeight="1">
      <c r="Q184" s="47"/>
    </row>
    <row r="185" ht="132" customHeight="1">
      <c r="Q185" s="47"/>
    </row>
    <row r="186" ht="48" customHeight="1">
      <c r="Q186" s="47"/>
    </row>
    <row r="187" ht="96" customHeight="1">
      <c r="Q187" s="47"/>
    </row>
    <row r="188" ht="60" customHeight="1">
      <c r="Q188" s="47"/>
    </row>
    <row r="189" ht="36" customHeight="1">
      <c r="Q189" s="47"/>
    </row>
    <row r="190" ht="36" customHeight="1">
      <c r="Q190" s="47"/>
    </row>
    <row r="191" ht="108" customHeight="1">
      <c r="Q191" s="47"/>
    </row>
    <row r="192" ht="72" customHeight="1">
      <c r="Q192" s="47"/>
    </row>
    <row r="193" ht="14.25">
      <c r="Q193" s="47"/>
    </row>
    <row r="194" ht="168" customHeight="1">
      <c r="Q194" s="47"/>
    </row>
    <row r="195" ht="36" customHeight="1">
      <c r="Q195" s="47"/>
    </row>
    <row r="196" ht="48" customHeight="1">
      <c r="Q196" s="47"/>
    </row>
    <row r="197" ht="72" customHeight="1">
      <c r="Q197" s="47"/>
    </row>
    <row r="198" ht="180" customHeight="1">
      <c r="Q198" s="47"/>
    </row>
    <row r="199" ht="48" customHeight="1">
      <c r="Q199" s="47"/>
    </row>
    <row r="200" ht="48" customHeight="1">
      <c r="Q200" s="47"/>
    </row>
    <row r="201" ht="14.25">
      <c r="Q201" s="47"/>
    </row>
    <row r="202" ht="48" customHeight="1">
      <c r="Q202" s="47"/>
    </row>
    <row r="203" ht="48" customHeight="1">
      <c r="Q203" s="47"/>
    </row>
    <row r="204" ht="48" customHeight="1">
      <c r="Q204" s="47"/>
    </row>
    <row r="205" ht="72" customHeight="1">
      <c r="Q205" s="47"/>
    </row>
    <row r="206" ht="36" customHeight="1">
      <c r="Q206" s="47"/>
    </row>
    <row r="207" ht="36" customHeight="1">
      <c r="Q207" s="47"/>
    </row>
    <row r="208" ht="48" customHeight="1">
      <c r="Q208" s="47"/>
    </row>
    <row r="209" ht="48" customHeight="1">
      <c r="Q209" s="47"/>
    </row>
    <row r="210" ht="36" customHeight="1">
      <c r="Q210" s="47"/>
    </row>
    <row r="211" ht="48" customHeight="1">
      <c r="Q211" s="47"/>
    </row>
    <row r="212" ht="36" customHeight="1">
      <c r="Q212" s="47"/>
    </row>
    <row r="213" ht="36" customHeight="1">
      <c r="Q213" s="47"/>
    </row>
    <row r="214" ht="48" customHeight="1">
      <c r="Q214" s="47"/>
    </row>
    <row r="215" ht="36" customHeight="1">
      <c r="Q215" s="47"/>
    </row>
    <row r="216" ht="36" customHeight="1">
      <c r="Q216" s="47"/>
    </row>
    <row r="217" ht="48" customHeight="1">
      <c r="Q217" s="47"/>
    </row>
    <row r="218" ht="36" customHeight="1">
      <c r="Q218" s="47"/>
    </row>
    <row r="219" ht="36" customHeight="1">
      <c r="Q219" s="47"/>
    </row>
    <row r="220" ht="14.25">
      <c r="Q220" s="47"/>
    </row>
    <row r="221" ht="48" customHeight="1">
      <c r="Q221" s="47"/>
    </row>
    <row r="222" ht="48" customHeight="1">
      <c r="Q222" s="47"/>
    </row>
    <row r="223" ht="300" customHeight="1">
      <c r="Q223" s="47"/>
    </row>
    <row r="224" ht="108" customHeight="1">
      <c r="Q224" s="47"/>
    </row>
    <row r="225" ht="72" customHeight="1">
      <c r="Q225" s="47"/>
    </row>
    <row r="226" ht="72" customHeight="1">
      <c r="Q226" s="47"/>
    </row>
    <row r="227" ht="120" customHeight="1">
      <c r="Q227" s="47"/>
    </row>
    <row r="228" ht="14.25">
      <c r="Q228" s="47"/>
    </row>
    <row r="229" ht="48" customHeight="1">
      <c r="Q229" s="47"/>
    </row>
    <row r="230" ht="36" customHeight="1">
      <c r="Q230" s="47"/>
    </row>
    <row r="231" ht="14.25">
      <c r="Q231" s="47"/>
    </row>
    <row r="232" ht="14.25">
      <c r="Q232" s="47"/>
    </row>
    <row r="233" ht="14.25">
      <c r="Q233" s="47"/>
    </row>
    <row r="234" ht="84" customHeight="1">
      <c r="Q234" s="47"/>
    </row>
    <row r="235" ht="48" customHeight="1">
      <c r="Q235" s="47"/>
    </row>
    <row r="236" ht="72" customHeight="1">
      <c r="Q236" s="47"/>
    </row>
    <row r="237" ht="96" customHeight="1">
      <c r="Q237" s="47"/>
    </row>
    <row r="238" ht="48" customHeight="1">
      <c r="Q238" s="47"/>
    </row>
    <row r="239" ht="48" customHeight="1">
      <c r="Q239" s="47"/>
    </row>
    <row r="240" ht="48" customHeight="1">
      <c r="Q240" s="47"/>
    </row>
    <row r="241" ht="60" customHeight="1">
      <c r="Q241" s="47"/>
    </row>
    <row r="242" ht="14.25">
      <c r="Q242" s="47"/>
    </row>
    <row r="243" ht="108" customHeight="1">
      <c r="Q243" s="47"/>
    </row>
    <row r="244" ht="132" customHeight="1">
      <c r="Q244" s="47"/>
    </row>
    <row r="245" ht="72" customHeight="1">
      <c r="Q245" s="47"/>
    </row>
    <row r="246" ht="96" customHeight="1">
      <c r="Q246" s="47"/>
    </row>
    <row r="247" ht="36" customHeight="1">
      <c r="Q247" s="47"/>
    </row>
    <row r="248" ht="156" customHeight="1">
      <c r="Q248" s="47"/>
    </row>
    <row r="249" ht="144" customHeight="1">
      <c r="Q249" s="47"/>
    </row>
    <row r="250" ht="60" customHeight="1">
      <c r="Q250" s="47"/>
    </row>
    <row r="251" ht="60" customHeight="1">
      <c r="Q251" s="47"/>
    </row>
    <row r="252" ht="60" customHeight="1">
      <c r="Q252" s="47"/>
    </row>
    <row r="253" ht="36" customHeight="1">
      <c r="Q253" s="47"/>
    </row>
    <row r="254" ht="48" customHeight="1">
      <c r="Q254" s="47"/>
    </row>
    <row r="255" ht="14.25">
      <c r="Q255" s="47"/>
    </row>
    <row r="256" ht="216" customHeight="1">
      <c r="Q256" s="47"/>
    </row>
    <row r="257" ht="36" customHeight="1">
      <c r="Q257" s="47"/>
    </row>
    <row r="258" ht="36" customHeight="1">
      <c r="Q258" s="47"/>
    </row>
    <row r="259" ht="36" customHeight="1">
      <c r="Q259" s="47"/>
    </row>
    <row r="260" ht="24" customHeight="1">
      <c r="Q260" s="47"/>
    </row>
    <row r="261" ht="72" customHeight="1">
      <c r="Q261" s="47"/>
    </row>
    <row r="262" ht="36" customHeight="1">
      <c r="Q262" s="47"/>
    </row>
    <row r="263" ht="24" customHeight="1">
      <c r="Q263" s="47"/>
    </row>
    <row r="264" ht="24" customHeight="1">
      <c r="Q264" s="47"/>
    </row>
    <row r="265" ht="204" customHeight="1">
      <c r="Q265" s="47"/>
    </row>
    <row r="266" ht="204" customHeight="1">
      <c r="Q266" s="47"/>
    </row>
    <row r="267" ht="48" customHeight="1">
      <c r="Q267" s="47"/>
    </row>
    <row r="268" ht="72" customHeight="1">
      <c r="Q268" s="47"/>
    </row>
    <row r="269" ht="24" customHeight="1">
      <c r="Q269" s="47"/>
    </row>
    <row r="270" ht="36" customHeight="1">
      <c r="Q270" s="47"/>
    </row>
    <row r="271" ht="24" customHeight="1">
      <c r="Q271" s="47"/>
    </row>
    <row r="272" ht="36" customHeight="1">
      <c r="Q272" s="47"/>
    </row>
    <row r="273" ht="14.25">
      <c r="Q273" s="47"/>
    </row>
    <row r="274" ht="120" customHeight="1">
      <c r="Q274" s="47"/>
    </row>
    <row r="275" ht="312" customHeight="1">
      <c r="Q275" s="47"/>
    </row>
    <row r="276" ht="168" customHeight="1">
      <c r="Q276" s="47"/>
    </row>
    <row r="277" ht="60" customHeight="1">
      <c r="Q277" s="47"/>
    </row>
    <row r="278" ht="24" customHeight="1">
      <c r="Q278" s="47"/>
    </row>
    <row r="279" ht="84" customHeight="1">
      <c r="Q279" s="47"/>
    </row>
    <row r="280" ht="48" customHeight="1">
      <c r="Q280" s="47"/>
    </row>
    <row r="281" ht="14.25">
      <c r="Q281" s="47"/>
    </row>
    <row r="282" ht="24" customHeight="1">
      <c r="Q282" s="47"/>
    </row>
    <row r="283" ht="48" customHeight="1">
      <c r="Q283" s="47"/>
    </row>
    <row r="284" ht="132" customHeight="1">
      <c r="Q284" s="47"/>
    </row>
    <row r="285" ht="60" customHeight="1">
      <c r="Q285" s="47"/>
    </row>
    <row r="286" ht="84" customHeight="1">
      <c r="Q286" s="47"/>
    </row>
    <row r="287" ht="36" customHeight="1">
      <c r="Q287" s="47"/>
    </row>
    <row r="288" ht="14.25">
      <c r="Q288" s="47"/>
    </row>
    <row r="289" ht="36" customHeight="1">
      <c r="Q289" s="47"/>
    </row>
    <row r="290" ht="84" customHeight="1">
      <c r="Q290" s="47"/>
    </row>
    <row r="291" ht="60" customHeight="1">
      <c r="Q291" s="47"/>
    </row>
    <row r="292" ht="72" customHeight="1">
      <c r="Q292" s="47"/>
    </row>
    <row r="293" ht="84" customHeight="1">
      <c r="Q293" s="47"/>
    </row>
    <row r="294" ht="216" customHeight="1">
      <c r="Q294" s="47"/>
    </row>
    <row r="295" ht="14.25">
      <c r="Q295" s="47"/>
    </row>
    <row r="296" ht="72" customHeight="1">
      <c r="Q296" s="47"/>
    </row>
    <row r="297" ht="204" customHeight="1">
      <c r="Q297" s="47"/>
    </row>
    <row r="298" ht="60" customHeight="1">
      <c r="Q298" s="47"/>
    </row>
    <row r="299" ht="48" customHeight="1">
      <c r="Q299" s="47"/>
    </row>
    <row r="300" ht="84" customHeight="1">
      <c r="Q300" s="47"/>
    </row>
    <row r="301" ht="60" customHeight="1">
      <c r="Q301" s="47"/>
    </row>
    <row r="302" ht="14.25">
      <c r="Q302" s="47"/>
    </row>
    <row r="303" ht="36" customHeight="1">
      <c r="Q303" s="47"/>
    </row>
    <row r="304" ht="48" customHeight="1">
      <c r="Q304" s="47"/>
    </row>
    <row r="305" ht="48" customHeight="1">
      <c r="Q305" s="47"/>
    </row>
    <row r="306" ht="72" customHeight="1">
      <c r="Q306" s="47"/>
    </row>
    <row r="307" ht="36" customHeight="1">
      <c r="Q307" s="47"/>
    </row>
    <row r="308" ht="96" customHeight="1">
      <c r="Q308" s="47"/>
    </row>
    <row r="309" ht="96" customHeight="1">
      <c r="Q309" s="47"/>
    </row>
    <row r="310" ht="36" customHeight="1">
      <c r="Q310" s="47"/>
    </row>
    <row r="311" ht="48" customHeight="1">
      <c r="Q311" s="47"/>
    </row>
    <row r="312" ht="36" customHeight="1">
      <c r="Q312" s="47"/>
    </row>
    <row r="313" ht="14.25">
      <c r="Q313" s="47"/>
    </row>
    <row r="314" ht="48" customHeight="1">
      <c r="Q314" s="47"/>
    </row>
    <row r="315" ht="60" customHeight="1">
      <c r="Q315" s="47"/>
    </row>
    <row r="316" ht="48" customHeight="1">
      <c r="Q316" s="47"/>
    </row>
    <row r="317" ht="60" customHeight="1">
      <c r="Q317" s="47"/>
    </row>
    <row r="318" ht="156" customHeight="1">
      <c r="Q318" s="47"/>
    </row>
    <row r="319" ht="72" customHeight="1">
      <c r="Q319" s="47"/>
    </row>
    <row r="320" ht="36" customHeight="1">
      <c r="Q320" s="47"/>
    </row>
    <row r="321" ht="36" customHeight="1">
      <c r="Q321" s="47"/>
    </row>
    <row r="322" ht="96" customHeight="1">
      <c r="Q322" s="47"/>
    </row>
    <row r="323" ht="48" customHeight="1">
      <c r="Q323" s="47"/>
    </row>
    <row r="324" ht="36" customHeight="1">
      <c r="Q324" s="47"/>
    </row>
    <row r="325" ht="36" customHeight="1">
      <c r="Q325" s="47"/>
    </row>
    <row r="326" ht="36" customHeight="1">
      <c r="Q326" s="47"/>
    </row>
    <row r="327" ht="36" customHeight="1">
      <c r="Q327" s="47"/>
    </row>
    <row r="328" ht="72" customHeight="1">
      <c r="Q328" s="47"/>
    </row>
    <row r="329" ht="14.25">
      <c r="Q329" s="47"/>
    </row>
    <row r="330" ht="48" customHeight="1">
      <c r="Q330" s="47"/>
    </row>
    <row r="331" ht="180" customHeight="1">
      <c r="Q331" s="47"/>
    </row>
    <row r="332" ht="96" customHeight="1">
      <c r="Q332" s="47"/>
    </row>
    <row r="333" ht="14.25">
      <c r="Q333" s="47"/>
    </row>
    <row r="334" ht="48" customHeight="1">
      <c r="Q334" s="47"/>
    </row>
    <row r="335" ht="72" customHeight="1">
      <c r="Q335" s="47"/>
    </row>
    <row r="336" ht="108" customHeight="1">
      <c r="Q336" s="47"/>
    </row>
    <row r="337" ht="48" customHeight="1">
      <c r="Q337" s="47"/>
    </row>
    <row r="338" ht="48" customHeight="1">
      <c r="Q338" s="47"/>
    </row>
    <row r="339" ht="48" customHeight="1">
      <c r="Q339" s="47"/>
    </row>
    <row r="340" ht="60" customHeight="1">
      <c r="Q340" s="47"/>
    </row>
    <row r="341" ht="36" customHeight="1">
      <c r="Q341" s="47"/>
    </row>
    <row r="342" ht="36" customHeight="1">
      <c r="Q342" s="47"/>
    </row>
    <row r="343" ht="60" customHeight="1">
      <c r="Q343" s="47"/>
    </row>
    <row r="344" ht="36" customHeight="1">
      <c r="Q344" s="47"/>
    </row>
    <row r="345" ht="24" customHeight="1">
      <c r="Q345" s="47"/>
    </row>
    <row r="346" ht="14.25">
      <c r="Q346" s="47"/>
    </row>
    <row r="347" ht="36" customHeight="1">
      <c r="Q347" s="47"/>
    </row>
    <row r="348" ht="60" customHeight="1">
      <c r="Q348" s="47"/>
    </row>
    <row r="349" ht="48" customHeight="1">
      <c r="Q349" s="47"/>
    </row>
    <row r="350" ht="96" customHeight="1">
      <c r="Q350" s="47"/>
    </row>
    <row r="351" ht="14.25">
      <c r="Q351" s="47"/>
    </row>
    <row r="352" ht="60" customHeight="1">
      <c r="Q352" s="47"/>
    </row>
    <row r="353" ht="180" customHeight="1">
      <c r="Q353" s="47"/>
    </row>
    <row r="354" ht="120" customHeight="1">
      <c r="Q354" s="47"/>
    </row>
    <row r="355" ht="36" customHeight="1">
      <c r="Q355" s="47"/>
    </row>
    <row r="356" ht="72" customHeight="1">
      <c r="Q356" s="47"/>
    </row>
    <row r="357" ht="48" customHeight="1">
      <c r="Q357" s="47"/>
    </row>
    <row r="358" ht="24" customHeight="1">
      <c r="Q358" s="47"/>
    </row>
    <row r="359" ht="48" customHeight="1">
      <c r="Q359" s="47"/>
    </row>
    <row r="360" ht="60" customHeight="1">
      <c r="Q360" s="47"/>
    </row>
    <row r="361" ht="72" customHeight="1">
      <c r="Q361" s="47"/>
    </row>
    <row r="362" ht="48" customHeight="1">
      <c r="Q362" s="47"/>
    </row>
    <row r="363" ht="14.25">
      <c r="Q363" s="47"/>
    </row>
    <row r="364" ht="120" customHeight="1">
      <c r="Q364" s="47"/>
    </row>
    <row r="365" ht="120" customHeight="1">
      <c r="Q365" s="47"/>
    </row>
    <row r="366" ht="48" customHeight="1">
      <c r="Q366" s="47"/>
    </row>
    <row r="367" ht="36" customHeight="1">
      <c r="Q367" s="47"/>
    </row>
    <row r="368" ht="48" customHeight="1">
      <c r="Q368" s="47"/>
    </row>
    <row r="369" ht="36" customHeight="1">
      <c r="Q369" s="47"/>
    </row>
    <row r="370" ht="48" customHeight="1">
      <c r="Q370" s="47"/>
    </row>
    <row r="371" ht="14.25">
      <c r="Q371" s="47"/>
    </row>
    <row r="372" ht="48" customHeight="1">
      <c r="Q372" s="47"/>
    </row>
    <row r="373" ht="108" customHeight="1">
      <c r="Q373" s="47"/>
    </row>
    <row r="374" ht="96" customHeight="1">
      <c r="Q374" s="47"/>
    </row>
    <row r="375" ht="36" customHeight="1">
      <c r="Q375" s="47"/>
    </row>
    <row r="376" ht="14.25">
      <c r="Q376" s="47"/>
    </row>
    <row r="377" ht="48" customHeight="1">
      <c r="Q377" s="47"/>
    </row>
    <row r="378" ht="48" customHeight="1">
      <c r="Q378" s="47"/>
    </row>
    <row r="379" ht="72" customHeight="1">
      <c r="Q379" s="47"/>
    </row>
    <row r="380" ht="24" customHeight="1">
      <c r="Q380" s="47"/>
    </row>
    <row r="381" ht="48" customHeight="1">
      <c r="Q381" s="47"/>
    </row>
    <row r="382" ht="14.25">
      <c r="Q382" s="47"/>
    </row>
    <row r="383" ht="72" customHeight="1">
      <c r="Q383" s="47"/>
    </row>
    <row r="384" ht="36" customHeight="1">
      <c r="Q384" s="47"/>
    </row>
    <row r="385" ht="84" customHeight="1">
      <c r="Q385" s="47"/>
    </row>
    <row r="386" ht="14.25">
      <c r="Q386" s="47"/>
    </row>
    <row r="387" ht="132" customHeight="1">
      <c r="Q387" s="47"/>
    </row>
    <row r="388" ht="84" customHeight="1">
      <c r="Q388" s="47"/>
    </row>
    <row r="389" ht="60" customHeight="1">
      <c r="Q389" s="47"/>
    </row>
    <row r="390" ht="60" customHeight="1">
      <c r="Q390" s="47"/>
    </row>
    <row r="391" ht="36" customHeight="1">
      <c r="Q391" s="47"/>
    </row>
    <row r="392" ht="96" customHeight="1">
      <c r="Q392" s="47"/>
    </row>
    <row r="393" ht="60" customHeight="1">
      <c r="Q393" s="47"/>
    </row>
    <row r="394" ht="48" customHeight="1">
      <c r="Q394" s="47"/>
    </row>
    <row r="395" ht="120" customHeight="1">
      <c r="Q395" s="47"/>
    </row>
    <row r="396" ht="36" customHeight="1">
      <c r="Q396" s="47"/>
    </row>
    <row r="397" ht="14.25">
      <c r="Q397" s="47"/>
    </row>
    <row r="398" ht="96" customHeight="1">
      <c r="Q398" s="47"/>
    </row>
    <row r="399" ht="132" customHeight="1">
      <c r="Q399" s="47"/>
    </row>
    <row r="400" ht="48" customHeight="1">
      <c r="Q400" s="47"/>
    </row>
    <row r="401" ht="96" customHeight="1">
      <c r="Q401" s="47"/>
    </row>
    <row r="402" ht="60" customHeight="1">
      <c r="Q402" s="47"/>
    </row>
    <row r="403" ht="36" customHeight="1">
      <c r="Q403" s="47"/>
    </row>
    <row r="404" ht="36" customHeight="1">
      <c r="Q404" s="47"/>
    </row>
    <row r="405" ht="120" customHeight="1">
      <c r="Q405" s="47"/>
    </row>
    <row r="406" ht="84" customHeight="1">
      <c r="Q406" s="47"/>
    </row>
    <row r="407" ht="14.25">
      <c r="Q407" s="47"/>
    </row>
    <row r="408" ht="168" customHeight="1">
      <c r="Q408" s="47"/>
    </row>
    <row r="409" ht="36" customHeight="1">
      <c r="Q409" s="47"/>
    </row>
    <row r="410" ht="48" customHeight="1">
      <c r="Q410" s="47"/>
    </row>
    <row r="411" ht="72" customHeight="1">
      <c r="Q411" s="47"/>
    </row>
    <row r="412" ht="192" customHeight="1">
      <c r="Q412" s="47"/>
    </row>
    <row r="413" ht="60" customHeight="1">
      <c r="Q413" s="47"/>
    </row>
    <row r="414" ht="36" customHeight="1">
      <c r="Q414" s="47"/>
    </row>
    <row r="415" ht="14.25">
      <c r="Q415" s="47"/>
    </row>
    <row r="416" ht="36" customHeight="1">
      <c r="Q416" s="47"/>
    </row>
    <row r="417" ht="48" customHeight="1">
      <c r="Q417" s="47"/>
    </row>
    <row r="418" ht="48" customHeight="1">
      <c r="Q418" s="47"/>
    </row>
    <row r="419" ht="60" customHeight="1">
      <c r="Q419" s="47"/>
    </row>
    <row r="420" ht="36" customHeight="1">
      <c r="Q420" s="47"/>
    </row>
    <row r="421" ht="36" customHeight="1">
      <c r="Q421" s="47"/>
    </row>
    <row r="422" ht="48" customHeight="1">
      <c r="Q422" s="47"/>
    </row>
    <row r="423" ht="48" customHeight="1">
      <c r="Q423" s="47"/>
    </row>
    <row r="424" ht="48" customHeight="1">
      <c r="Q424" s="47"/>
    </row>
    <row r="425" ht="48" customHeight="1">
      <c r="Q425" s="47"/>
    </row>
    <row r="426" ht="36" customHeight="1">
      <c r="Q426" s="47"/>
    </row>
    <row r="427" ht="36" customHeight="1">
      <c r="Q427" s="47"/>
    </row>
    <row r="428" ht="36" customHeight="1">
      <c r="Q428" s="47"/>
    </row>
    <row r="429" ht="48" customHeight="1">
      <c r="Q429" s="47"/>
    </row>
    <row r="430" ht="36" customHeight="1">
      <c r="Q430" s="47"/>
    </row>
    <row r="431" ht="36" customHeight="1">
      <c r="Q431" s="47"/>
    </row>
    <row r="432" ht="48" customHeight="1">
      <c r="Q432" s="47"/>
    </row>
    <row r="433" ht="36" customHeight="1">
      <c r="Q433" s="47"/>
    </row>
    <row r="434" ht="36" customHeight="1">
      <c r="Q434" s="47"/>
    </row>
    <row r="435" ht="14.25">
      <c r="Q435" s="47"/>
    </row>
    <row r="436" ht="48" customHeight="1">
      <c r="Q436" s="47"/>
    </row>
    <row r="437" ht="48" customHeight="1">
      <c r="Q437" s="47"/>
    </row>
    <row r="438" ht="264" customHeight="1">
      <c r="Q438" s="47"/>
    </row>
    <row r="439" ht="96" customHeight="1">
      <c r="Q439" s="47"/>
    </row>
    <row r="440" ht="72" customHeight="1">
      <c r="Q440" s="47"/>
    </row>
    <row r="441" ht="72" customHeight="1">
      <c r="Q441" s="47"/>
    </row>
    <row r="442" ht="120" customHeight="1">
      <c r="Q442" s="47"/>
    </row>
    <row r="443" ht="14.25">
      <c r="Q443" s="47"/>
    </row>
    <row r="444" ht="48" customHeight="1">
      <c r="Q444" s="47"/>
    </row>
    <row r="445" ht="60" customHeight="1">
      <c r="Q445" s="47"/>
    </row>
    <row r="446" ht="14.25">
      <c r="Q446" s="47"/>
    </row>
    <row r="1501" ht="14.25" customHeight="1"/>
    <row r="1505" ht="15" customHeight="1"/>
    <row r="1506" ht="15" customHeight="1"/>
    <row r="1507" ht="15" customHeight="1"/>
    <row r="1508" ht="15" customHeight="1"/>
    <row r="1509" ht="15" customHeight="1"/>
    <row r="1510" ht="15" customHeight="1"/>
    <row r="1511" ht="15" customHeight="1"/>
    <row r="1512"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7" ht="15" customHeight="1"/>
    <row r="1528" ht="15" customHeight="1"/>
    <row r="1529" ht="15" customHeight="1"/>
    <row r="1530" ht="15" customHeight="1"/>
    <row r="1531" spans="1:17" s="36" customFormat="1" ht="15.75" customHeight="1">
      <c r="A1531" s="46"/>
      <c r="B1531" s="46"/>
      <c r="C1531" s="46"/>
      <c r="D1531" s="46"/>
      <c r="E1531" s="46"/>
      <c r="F1531" s="46"/>
      <c r="G1531" s="46"/>
      <c r="H1531" s="46"/>
      <c r="I1531" s="46"/>
      <c r="J1531" s="46"/>
      <c r="K1531" s="46"/>
      <c r="L1531" s="46"/>
      <c r="M1531" s="46"/>
      <c r="N1531" s="46"/>
      <c r="O1531" s="46"/>
      <c r="P1531" s="46"/>
      <c r="Q1531" s="46"/>
    </row>
    <row r="1532" ht="15" customHeight="1"/>
    <row r="1533" ht="15" customHeight="1"/>
    <row r="1534" ht="15" customHeight="1"/>
    <row r="1535" ht="15" customHeight="1"/>
    <row r="1536" ht="15" customHeight="1"/>
    <row r="1537" ht="15" customHeight="1"/>
    <row r="1538" ht="15" customHeight="1"/>
    <row r="1539" ht="15" customHeight="1"/>
    <row r="1540" ht="15.75" customHeight="1"/>
    <row r="1541" ht="15" customHeight="1"/>
    <row r="1542" ht="15" customHeight="1"/>
    <row r="1543" ht="15" customHeight="1"/>
    <row r="1545" ht="15" customHeight="1"/>
    <row r="1546" ht="15" customHeight="1"/>
    <row r="1547" ht="15" customHeight="1"/>
    <row r="1548" ht="15" customHeight="1"/>
    <row r="1549" ht="15" customHeight="1"/>
    <row r="1550" ht="15" customHeight="1"/>
    <row r="1551" ht="15" customHeight="1"/>
    <row r="1553" ht="15" customHeight="1"/>
    <row r="1554" ht="15" customHeight="1"/>
    <row r="1555" ht="15" customHeight="1"/>
    <row r="1556" ht="15" customHeight="1"/>
    <row r="1557" ht="15" customHeight="1"/>
    <row r="1558" spans="1:17" s="36" customFormat="1" ht="15" customHeight="1">
      <c r="A1558" s="46"/>
      <c r="B1558" s="46"/>
      <c r="C1558" s="46"/>
      <c r="D1558" s="46"/>
      <c r="E1558" s="46"/>
      <c r="F1558" s="46"/>
      <c r="G1558" s="46"/>
      <c r="H1558" s="46"/>
      <c r="I1558" s="46"/>
      <c r="J1558" s="46"/>
      <c r="K1558" s="46"/>
      <c r="L1558" s="46"/>
      <c r="M1558" s="46"/>
      <c r="N1558" s="46"/>
      <c r="O1558" s="46"/>
      <c r="P1558" s="46"/>
      <c r="Q1558" s="46"/>
    </row>
    <row r="1560" ht="15" customHeight="1"/>
    <row r="1561" ht="15" customHeight="1"/>
    <row r="1562" ht="15" customHeight="1"/>
    <row r="1563" ht="15" customHeight="1"/>
    <row r="1564" ht="15" customHeight="1"/>
    <row r="1565" ht="15" customHeight="1"/>
    <row r="1567" ht="15" customHeight="1"/>
    <row r="1568" ht="15" customHeight="1"/>
    <row r="1569" ht="15" customHeight="1"/>
    <row r="1570" ht="15" customHeight="1"/>
    <row r="1571" spans="1:17" s="36" customFormat="1" ht="15" customHeight="1">
      <c r="A1571" s="46"/>
      <c r="B1571" s="46"/>
      <c r="C1571" s="46"/>
      <c r="D1571" s="46"/>
      <c r="E1571" s="46"/>
      <c r="F1571" s="46"/>
      <c r="G1571" s="46"/>
      <c r="H1571" s="46"/>
      <c r="I1571" s="46"/>
      <c r="J1571" s="46"/>
      <c r="K1571" s="46"/>
      <c r="L1571" s="46"/>
      <c r="M1571" s="46"/>
      <c r="N1571" s="46"/>
      <c r="O1571" s="46"/>
      <c r="P1571" s="46"/>
      <c r="Q1571" s="46"/>
    </row>
    <row r="1572" spans="1:17" s="36" customFormat="1" ht="15" customHeight="1">
      <c r="A1572" s="46"/>
      <c r="B1572" s="46"/>
      <c r="C1572" s="46"/>
      <c r="D1572" s="46"/>
      <c r="E1572" s="46"/>
      <c r="F1572" s="46"/>
      <c r="G1572" s="46"/>
      <c r="H1572" s="46"/>
      <c r="I1572" s="46"/>
      <c r="J1572" s="46"/>
      <c r="K1572" s="46"/>
      <c r="L1572" s="46"/>
      <c r="M1572" s="46"/>
      <c r="N1572" s="46"/>
      <c r="O1572" s="46"/>
      <c r="P1572" s="46"/>
      <c r="Q1572" s="46"/>
    </row>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1" ht="15" customHeight="1"/>
    <row r="1602" ht="15" customHeight="1"/>
    <row r="1603"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8" ht="15" customHeight="1"/>
    <row r="1619" ht="15" customHeight="1"/>
    <row r="1620" ht="15" customHeight="1"/>
    <row r="1621"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5" ht="15" customHeight="1"/>
    <row r="1636" ht="15" customHeight="1"/>
    <row r="1637" ht="15" customHeight="1"/>
    <row r="1638" ht="15" customHeight="1"/>
    <row r="1639" ht="15" customHeight="1"/>
    <row r="1640" ht="15" customHeight="1"/>
    <row r="1641" ht="15" customHeight="1"/>
    <row r="1643" ht="15" customHeight="1"/>
    <row r="1644" ht="15" customHeight="1"/>
    <row r="1645" ht="15" customHeight="1"/>
    <row r="1646" ht="15" customHeight="1"/>
    <row r="1648" ht="15" customHeight="1"/>
    <row r="1649" ht="15" customHeight="1"/>
    <row r="1650" ht="15.75" customHeight="1"/>
    <row r="1651" ht="15" customHeight="1"/>
    <row r="1652" ht="15" customHeight="1"/>
    <row r="1654" ht="15" customHeight="1"/>
    <row r="1655" ht="15" customHeight="1"/>
    <row r="1656"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9" ht="15" customHeight="1"/>
    <row r="1680" ht="15" customHeight="1"/>
    <row r="1681" ht="15" customHeight="1"/>
    <row r="1682" ht="15" customHeight="1"/>
    <row r="1683" ht="15" customHeight="1"/>
    <row r="1684" ht="15" customHeight="1"/>
    <row r="1685" spans="1:17" s="36" customFormat="1" ht="15" customHeight="1">
      <c r="A1685" s="46"/>
      <c r="B1685" s="46"/>
      <c r="C1685" s="46"/>
      <c r="D1685" s="46"/>
      <c r="E1685" s="46"/>
      <c r="F1685" s="46"/>
      <c r="G1685" s="46"/>
      <c r="H1685" s="46"/>
      <c r="I1685" s="46"/>
      <c r="J1685" s="46"/>
      <c r="K1685" s="46"/>
      <c r="L1685" s="46"/>
      <c r="M1685" s="46"/>
      <c r="N1685" s="46"/>
      <c r="O1685" s="46"/>
      <c r="P1685" s="46"/>
      <c r="Q1685" s="46"/>
    </row>
    <row r="1687" ht="15" customHeight="1"/>
    <row r="1688" ht="15" customHeight="1"/>
    <row r="1689" ht="15" customHeight="1"/>
    <row r="1690" spans="1:17" s="36" customFormat="1" ht="15" customHeight="1">
      <c r="A1690" s="46"/>
      <c r="B1690" s="46"/>
      <c r="C1690" s="46"/>
      <c r="D1690" s="46"/>
      <c r="E1690" s="46"/>
      <c r="F1690" s="46"/>
      <c r="G1690" s="46"/>
      <c r="H1690" s="46"/>
      <c r="I1690" s="46"/>
      <c r="J1690" s="46"/>
      <c r="K1690" s="46"/>
      <c r="L1690" s="46"/>
      <c r="M1690" s="46"/>
      <c r="N1690" s="46"/>
      <c r="O1690" s="46"/>
      <c r="P1690" s="46"/>
      <c r="Q1690" s="46"/>
    </row>
    <row r="1691" ht="15" customHeight="1"/>
    <row r="1692" ht="15" customHeight="1"/>
    <row r="1693" ht="15" customHeight="1"/>
    <row r="1694" ht="15" customHeight="1"/>
    <row r="1695" ht="15" customHeight="1"/>
    <row r="1696" ht="15" customHeight="1"/>
    <row r="1697" spans="1:17" s="36" customFormat="1" ht="15" customHeight="1">
      <c r="A1697" s="46"/>
      <c r="B1697" s="46"/>
      <c r="C1697" s="46"/>
      <c r="D1697" s="46"/>
      <c r="E1697" s="46"/>
      <c r="F1697" s="46"/>
      <c r="G1697" s="46"/>
      <c r="H1697" s="46"/>
      <c r="I1697" s="46"/>
      <c r="J1697" s="46"/>
      <c r="K1697" s="46"/>
      <c r="L1697" s="46"/>
      <c r="M1697" s="46"/>
      <c r="N1697" s="46"/>
      <c r="O1697" s="46"/>
      <c r="P1697" s="46"/>
      <c r="Q1697" s="46"/>
    </row>
    <row r="1698" spans="1:17" s="36" customFormat="1" ht="15" customHeight="1">
      <c r="A1698" s="46"/>
      <c r="B1698" s="46"/>
      <c r="C1698" s="46"/>
      <c r="D1698" s="46"/>
      <c r="E1698" s="46"/>
      <c r="F1698" s="46"/>
      <c r="G1698" s="46"/>
      <c r="H1698" s="46"/>
      <c r="I1698" s="46"/>
      <c r="J1698" s="46"/>
      <c r="K1698" s="46"/>
      <c r="L1698" s="46"/>
      <c r="M1698" s="46"/>
      <c r="N1698" s="46"/>
      <c r="O1698" s="46"/>
      <c r="P1698" s="46"/>
      <c r="Q1698" s="46"/>
    </row>
    <row r="1699" spans="1:17" s="36" customFormat="1" ht="15" customHeight="1">
      <c r="A1699" s="46"/>
      <c r="B1699" s="46"/>
      <c r="C1699" s="46"/>
      <c r="D1699" s="46"/>
      <c r="E1699" s="46"/>
      <c r="F1699" s="46"/>
      <c r="G1699" s="46"/>
      <c r="H1699" s="46"/>
      <c r="I1699" s="46"/>
      <c r="J1699" s="46"/>
      <c r="K1699" s="46"/>
      <c r="L1699" s="46"/>
      <c r="M1699" s="46"/>
      <c r="N1699" s="46"/>
      <c r="O1699" s="46"/>
      <c r="P1699" s="46"/>
      <c r="Q1699" s="46"/>
    </row>
    <row r="1700" ht="15" customHeight="1"/>
    <row r="1701" ht="15" customHeight="1"/>
    <row r="1702" ht="15" customHeight="1"/>
    <row r="1703" spans="1:17" s="36" customFormat="1" ht="15" customHeight="1">
      <c r="A1703" s="46"/>
      <c r="B1703" s="46"/>
      <c r="C1703" s="46"/>
      <c r="D1703" s="46"/>
      <c r="E1703" s="46"/>
      <c r="F1703" s="46"/>
      <c r="G1703" s="46"/>
      <c r="H1703" s="46"/>
      <c r="I1703" s="46"/>
      <c r="J1703" s="46"/>
      <c r="K1703" s="46"/>
      <c r="L1703" s="46"/>
      <c r="M1703" s="46"/>
      <c r="N1703" s="46"/>
      <c r="O1703" s="46"/>
      <c r="P1703" s="46"/>
      <c r="Q1703" s="46"/>
    </row>
    <row r="1704" ht="15" customHeight="1"/>
    <row r="1705" ht="15" customHeight="1"/>
    <row r="1707" ht="15" customHeight="1"/>
    <row r="1708" ht="15" customHeight="1"/>
    <row r="1709" ht="15" customHeight="1"/>
    <row r="1710" ht="15" customHeight="1"/>
    <row r="1711" ht="15" customHeight="1"/>
    <row r="1712" ht="15" customHeight="1"/>
    <row r="1713" ht="15" customHeight="1"/>
    <row r="1715" ht="15" customHeight="1"/>
    <row r="1716" ht="15" customHeight="1"/>
    <row r="1720" ht="15" customHeight="1"/>
    <row r="1721" ht="15" customHeight="1"/>
    <row r="1722" ht="15" customHeight="1"/>
    <row r="1723" ht="15" customHeight="1"/>
    <row r="1724" ht="15" customHeight="1"/>
    <row r="1725" ht="15" customHeight="1"/>
    <row r="1726" ht="15" customHeight="1"/>
    <row r="1727"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60" ht="15" customHeight="1"/>
    <row r="1761" ht="15" customHeight="1"/>
    <row r="1762" ht="15" customHeight="1"/>
    <row r="1763" ht="15" customHeight="1"/>
    <row r="1764" ht="15" customHeight="1"/>
    <row r="1765" ht="15" customHeight="1"/>
    <row r="1766" ht="15" customHeight="1"/>
    <row r="1768" ht="15" customHeight="1"/>
    <row r="1769" ht="15" customHeight="1"/>
    <row r="1770" ht="15" customHeight="1"/>
    <row r="1771" ht="15" customHeight="1"/>
    <row r="1772" ht="15" customHeight="1"/>
    <row r="1773" ht="15" customHeight="1"/>
    <row r="1775" ht="15" customHeight="1"/>
    <row r="1776" ht="15" customHeight="1"/>
    <row r="1777" ht="15" customHeight="1"/>
    <row r="1778" ht="15" customHeight="1"/>
    <row r="1779" ht="15" customHeight="1"/>
    <row r="1780" ht="15" customHeight="1"/>
    <row r="1782" ht="15" customHeight="1"/>
    <row r="1783" ht="15" customHeight="1"/>
    <row r="1784" ht="15" customHeight="1"/>
    <row r="1785" ht="15" customHeight="1"/>
    <row r="1786" ht="15" customHeight="1"/>
    <row r="1787"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6" ht="15" customHeight="1"/>
    <row r="1817" ht="15" customHeight="1"/>
    <row r="1818"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3" ht="15" customHeight="1"/>
    <row r="1834" ht="15" customHeight="1"/>
    <row r="1835" ht="15" customHeight="1"/>
    <row r="1836"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50" ht="15" customHeight="1"/>
    <row r="1851" ht="15" customHeight="1"/>
    <row r="1852" ht="15" customHeight="1"/>
    <row r="1853" ht="15" customHeight="1"/>
    <row r="1854" ht="15" customHeight="1"/>
    <row r="1855" ht="15" customHeight="1"/>
    <row r="1856" ht="15" customHeight="1"/>
    <row r="1858" ht="15" customHeight="1"/>
    <row r="1859" ht="15" customHeight="1"/>
    <row r="1860" ht="15" customHeight="1"/>
    <row r="1861" ht="15" customHeight="1"/>
    <row r="1863" ht="15" customHeight="1"/>
    <row r="1864" ht="15" customHeight="1"/>
    <row r="1865" ht="15" customHeight="1"/>
    <row r="1866" ht="15" customHeight="1"/>
    <row r="1867" ht="15" customHeight="1"/>
    <row r="1869" ht="15" customHeight="1"/>
    <row r="1870" ht="15" customHeight="1"/>
    <row r="1871"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4" ht="15" customHeight="1"/>
    <row r="1895" ht="15" customHeight="1"/>
    <row r="1896" ht="15" customHeight="1"/>
    <row r="1897" ht="15" customHeight="1"/>
    <row r="1898" ht="15" customHeight="1"/>
    <row r="1899" ht="15" customHeight="1"/>
    <row r="1900"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2" ht="15" customHeight="1"/>
    <row r="1923" ht="15" customHeight="1"/>
    <row r="1924" ht="15" customHeight="1"/>
    <row r="1925" ht="15" customHeight="1"/>
    <row r="1926" ht="15" customHeight="1"/>
    <row r="1927" ht="15" customHeight="1"/>
    <row r="1928" ht="15" customHeight="1"/>
    <row r="1930" ht="15" customHeight="1"/>
    <row r="1931" ht="15" customHeight="1"/>
  </sheetData>
  <sheetProtection/>
  <mergeCells count="7">
    <mergeCell ref="F7:P7"/>
    <mergeCell ref="F8:L8"/>
    <mergeCell ref="O17:P17"/>
    <mergeCell ref="K3:M3"/>
    <mergeCell ref="N3:O3"/>
    <mergeCell ref="B5:P5"/>
    <mergeCell ref="O8:P8"/>
  </mergeCells>
  <printOptions/>
  <pageMargins left="0.25" right="0.25" top="0.75" bottom="0.75" header="0.3" footer="0.3"/>
  <pageSetup horizontalDpi="600" verticalDpi="600" orientation="landscape"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codeName="Sheet4">
    <tabColor theme="5" tint="0.5999900102615356"/>
  </sheetPr>
  <dimension ref="A1:A1"/>
  <sheetViews>
    <sheetView zoomScale="130" zoomScaleNormal="130" zoomScalePageLayoutView="0" workbookViewId="0" topLeftCell="A1">
      <selection activeCell="A1" sqref="A1"/>
    </sheetView>
  </sheetViews>
  <sheetFormatPr defaultColWidth="9.140625" defaultRowHeight="15"/>
  <sheetData/>
  <sheetProtection sheet="1" objects="1" scenarios="1"/>
  <printOptions/>
  <pageMargins left="0.7" right="0.7" top="0.75" bottom="0.75" header="0.3" footer="0.3"/>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codeName="Sheet5">
    <tabColor rgb="FFFF0000"/>
  </sheetPr>
  <dimension ref="A1:AH446"/>
  <sheetViews>
    <sheetView zoomScale="80" zoomScaleNormal="80" zoomScalePageLayoutView="0" workbookViewId="0" topLeftCell="A1">
      <selection activeCell="A1" sqref="A1"/>
    </sheetView>
  </sheetViews>
  <sheetFormatPr defaultColWidth="9.140625" defaultRowHeight="15" outlineLevelCol="1"/>
  <cols>
    <col min="1" max="1" width="3.7109375" style="44" customWidth="1"/>
    <col min="2" max="3" width="8.8515625" style="44" customWidth="1"/>
    <col min="4" max="14" width="8.8515625" style="44" customWidth="1" outlineLevel="1"/>
    <col min="15" max="16384" width="8.8515625" style="44" customWidth="1"/>
  </cols>
  <sheetData>
    <row r="1" spans="1:34" ht="14.25">
      <c r="A1" s="10"/>
      <c r="B1" s="10"/>
      <c r="C1" s="10"/>
      <c r="D1" s="37"/>
      <c r="E1" s="37"/>
      <c r="F1" s="37"/>
      <c r="G1" s="37"/>
      <c r="H1" s="37"/>
      <c r="I1" s="37"/>
      <c r="J1" s="37"/>
      <c r="K1" s="37"/>
      <c r="L1" s="37"/>
      <c r="M1" s="10"/>
      <c r="N1" s="10"/>
      <c r="O1" s="10"/>
      <c r="P1" s="10"/>
      <c r="Q1" s="46"/>
      <c r="R1" s="10"/>
      <c r="S1" s="10"/>
      <c r="T1" s="10"/>
      <c r="U1" s="10"/>
      <c r="V1" s="10"/>
      <c r="W1" s="10"/>
      <c r="X1" s="10"/>
      <c r="Y1" s="10"/>
      <c r="Z1" s="10"/>
      <c r="AA1" s="10"/>
      <c r="AB1" s="10"/>
      <c r="AC1" s="10"/>
      <c r="AD1" s="10"/>
      <c r="AE1" s="10"/>
      <c r="AF1" s="10"/>
      <c r="AG1" s="10"/>
      <c r="AH1" s="10"/>
    </row>
    <row r="2" spans="1:34" ht="14.25">
      <c r="A2" s="46"/>
      <c r="B2" s="46"/>
      <c r="C2" s="46"/>
      <c r="D2" s="46"/>
      <c r="E2" s="46"/>
      <c r="F2" s="46"/>
      <c r="G2" s="46"/>
      <c r="H2" s="46"/>
      <c r="I2" s="46"/>
      <c r="J2" s="46"/>
      <c r="K2" s="46"/>
      <c r="L2" s="46"/>
      <c r="M2" s="46"/>
      <c r="N2" s="46"/>
      <c r="O2" s="46"/>
      <c r="P2" s="46"/>
      <c r="Q2" s="46"/>
      <c r="R2" s="10"/>
      <c r="S2" s="10"/>
      <c r="T2" s="10"/>
      <c r="U2" s="10"/>
      <c r="V2" s="10"/>
      <c r="W2" s="10"/>
      <c r="X2" s="10"/>
      <c r="Y2" s="10"/>
      <c r="Z2" s="10"/>
      <c r="AA2" s="10"/>
      <c r="AB2" s="10"/>
      <c r="AC2" s="10"/>
      <c r="AD2" s="10"/>
      <c r="AE2" s="10"/>
      <c r="AF2" s="10"/>
      <c r="AG2" s="10"/>
      <c r="AH2" s="10"/>
    </row>
    <row r="3" spans="1:34" ht="14.25">
      <c r="A3" s="46"/>
      <c r="B3" s="46"/>
      <c r="C3" s="46"/>
      <c r="D3" s="46"/>
      <c r="E3" s="46"/>
      <c r="F3" s="46"/>
      <c r="G3" s="46"/>
      <c r="H3" s="46"/>
      <c r="I3" s="46"/>
      <c r="J3" s="46"/>
      <c r="K3" s="46"/>
      <c r="L3" s="46"/>
      <c r="M3" s="46"/>
      <c r="N3" s="46"/>
      <c r="O3" s="46"/>
      <c r="P3" s="46"/>
      <c r="Q3" s="46"/>
      <c r="R3" s="10"/>
      <c r="S3" s="10"/>
      <c r="T3" s="10"/>
      <c r="U3" s="10"/>
      <c r="V3" s="10"/>
      <c r="W3" s="10"/>
      <c r="X3" s="10"/>
      <c r="Y3" s="10"/>
      <c r="Z3" s="10"/>
      <c r="AA3" s="10"/>
      <c r="AB3" s="10"/>
      <c r="AC3" s="10"/>
      <c r="AD3" s="10"/>
      <c r="AE3" s="10"/>
      <c r="AF3" s="10"/>
      <c r="AG3" s="10"/>
      <c r="AH3" s="10"/>
    </row>
    <row r="4" spans="1:34" ht="14.25">
      <c r="A4" s="10"/>
      <c r="B4" s="30" t="s">
        <v>60</v>
      </c>
      <c r="C4" s="31"/>
      <c r="D4" s="31"/>
      <c r="E4" s="31"/>
      <c r="F4" s="31"/>
      <c r="G4" s="31"/>
      <c r="H4" s="31"/>
      <c r="I4" s="31"/>
      <c r="J4" s="31"/>
      <c r="K4" s="31"/>
      <c r="L4" s="31"/>
      <c r="M4" s="31"/>
      <c r="N4" s="31"/>
      <c r="O4" s="31"/>
      <c r="P4" s="32"/>
      <c r="Q4" s="75"/>
      <c r="R4" s="10"/>
      <c r="S4" s="10"/>
      <c r="T4" s="10"/>
      <c r="U4" s="10"/>
      <c r="V4" s="10"/>
      <c r="W4" s="10"/>
      <c r="X4" s="10"/>
      <c r="Y4" s="10"/>
      <c r="Z4" s="10"/>
      <c r="AA4" s="10"/>
      <c r="AB4" s="10"/>
      <c r="AC4" s="10"/>
      <c r="AD4" s="10"/>
      <c r="AE4" s="10"/>
      <c r="AF4" s="10"/>
      <c r="AG4" s="10"/>
      <c r="AH4" s="10"/>
    </row>
    <row r="5" spans="1:34" ht="14.25">
      <c r="A5" s="10"/>
      <c r="B5" s="110" t="s">
        <v>63</v>
      </c>
      <c r="C5" s="110" t="s">
        <v>66</v>
      </c>
      <c r="D5" s="173"/>
      <c r="E5" s="174"/>
      <c r="F5" s="174"/>
      <c r="G5" s="174"/>
      <c r="H5" s="174"/>
      <c r="I5" s="174"/>
      <c r="J5" s="174"/>
      <c r="K5" s="174"/>
      <c r="L5" s="175"/>
      <c r="M5" s="33" t="s">
        <v>61</v>
      </c>
      <c r="N5" s="33" t="s">
        <v>61</v>
      </c>
      <c r="O5" s="176"/>
      <c r="P5" s="176"/>
      <c r="Q5" s="58"/>
      <c r="R5" s="10"/>
      <c r="S5" s="10"/>
      <c r="T5" s="10"/>
      <c r="U5" s="10"/>
      <c r="V5" s="10"/>
      <c r="W5" s="10"/>
      <c r="X5" s="10"/>
      <c r="Y5" s="10"/>
      <c r="Z5" s="10"/>
      <c r="AA5" s="10"/>
      <c r="AB5" s="10"/>
      <c r="AC5" s="10"/>
      <c r="AD5" s="10"/>
      <c r="AE5" s="10"/>
      <c r="AF5" s="10"/>
      <c r="AG5" s="10"/>
      <c r="AH5" s="10"/>
    </row>
    <row r="6" spans="1:34" ht="14.25">
      <c r="A6" s="10"/>
      <c r="B6" s="111" t="s">
        <v>64</v>
      </c>
      <c r="C6" s="111" t="s">
        <v>66</v>
      </c>
      <c r="D6" s="141"/>
      <c r="E6" s="142"/>
      <c r="F6" s="142"/>
      <c r="G6" s="142"/>
      <c r="H6" s="142"/>
      <c r="I6" s="142"/>
      <c r="J6" s="142"/>
      <c r="K6" s="142"/>
      <c r="L6" s="143"/>
      <c r="M6" s="34" t="s">
        <v>61</v>
      </c>
      <c r="N6" s="34" t="s">
        <v>61</v>
      </c>
      <c r="O6" s="172"/>
      <c r="P6" s="172"/>
      <c r="Q6" s="58"/>
      <c r="R6" s="10"/>
      <c r="S6" s="10"/>
      <c r="T6" s="10"/>
      <c r="U6" s="10"/>
      <c r="V6" s="10"/>
      <c r="W6" s="10"/>
      <c r="X6" s="10"/>
      <c r="Y6" s="10"/>
      <c r="Z6" s="10"/>
      <c r="AA6" s="10"/>
      <c r="AB6" s="10"/>
      <c r="AC6" s="10"/>
      <c r="AD6" s="10"/>
      <c r="AE6" s="10"/>
      <c r="AF6" s="10"/>
      <c r="AG6" s="10"/>
      <c r="AH6" s="10"/>
    </row>
    <row r="7" spans="1:34" ht="14.25">
      <c r="A7" s="10"/>
      <c r="B7" s="106" t="s">
        <v>65</v>
      </c>
      <c r="C7" s="106" t="s">
        <v>66</v>
      </c>
      <c r="D7" s="169"/>
      <c r="E7" s="170"/>
      <c r="F7" s="170"/>
      <c r="G7" s="170"/>
      <c r="H7" s="170"/>
      <c r="I7" s="170"/>
      <c r="J7" s="170"/>
      <c r="K7" s="170"/>
      <c r="L7" s="171"/>
      <c r="M7" s="54" t="s">
        <v>61</v>
      </c>
      <c r="N7" s="54" t="s">
        <v>61</v>
      </c>
      <c r="O7" s="168"/>
      <c r="P7" s="168"/>
      <c r="Q7" s="58"/>
      <c r="R7" s="10"/>
      <c r="S7" s="10"/>
      <c r="T7" s="10"/>
      <c r="U7" s="10"/>
      <c r="V7" s="10"/>
      <c r="W7" s="10"/>
      <c r="X7" s="10"/>
      <c r="Y7" s="10"/>
      <c r="Z7" s="10"/>
      <c r="AA7" s="10"/>
      <c r="AB7" s="10"/>
      <c r="AC7" s="10"/>
      <c r="AD7" s="10"/>
      <c r="AE7" s="10"/>
      <c r="AF7" s="10"/>
      <c r="AG7" s="10"/>
      <c r="AH7" s="10"/>
    </row>
    <row r="8" spans="1:34" ht="14.25">
      <c r="A8" s="10"/>
      <c r="B8" s="110" t="s">
        <v>63</v>
      </c>
      <c r="C8" s="110" t="s">
        <v>66</v>
      </c>
      <c r="D8" s="141"/>
      <c r="E8" s="142"/>
      <c r="F8" s="142"/>
      <c r="G8" s="142"/>
      <c r="H8" s="142"/>
      <c r="I8" s="142"/>
      <c r="J8" s="142"/>
      <c r="K8" s="142"/>
      <c r="L8" s="142"/>
      <c r="M8" s="142"/>
      <c r="N8" s="142"/>
      <c r="O8" s="142"/>
      <c r="P8" s="143"/>
      <c r="Q8" s="76"/>
      <c r="R8" s="10"/>
      <c r="S8" s="10"/>
      <c r="T8" s="10"/>
      <c r="U8" s="10"/>
      <c r="V8" s="10"/>
      <c r="W8" s="10"/>
      <c r="X8" s="10"/>
      <c r="Y8" s="10"/>
      <c r="Z8" s="10"/>
      <c r="AA8" s="10"/>
      <c r="AB8" s="10"/>
      <c r="AC8" s="10"/>
      <c r="AD8" s="10"/>
      <c r="AE8" s="10"/>
      <c r="AF8" s="10"/>
      <c r="AG8" s="10"/>
      <c r="AH8" s="10"/>
    </row>
    <row r="9" spans="1:34" ht="14.25">
      <c r="A9" s="46"/>
      <c r="B9" s="111" t="s">
        <v>64</v>
      </c>
      <c r="C9" s="111" t="s">
        <v>66</v>
      </c>
      <c r="D9" s="141"/>
      <c r="E9" s="142"/>
      <c r="F9" s="142"/>
      <c r="G9" s="142"/>
      <c r="H9" s="142"/>
      <c r="I9" s="142"/>
      <c r="J9" s="142"/>
      <c r="K9" s="142"/>
      <c r="L9" s="142"/>
      <c r="M9" s="142"/>
      <c r="N9" s="142"/>
      <c r="O9" s="142"/>
      <c r="P9" s="143"/>
      <c r="Q9" s="76"/>
      <c r="R9" s="46"/>
      <c r="S9" s="46"/>
      <c r="T9" s="46"/>
      <c r="U9" s="46"/>
      <c r="V9" s="46"/>
      <c r="W9" s="46"/>
      <c r="X9" s="46"/>
      <c r="Y9" s="46"/>
      <c r="Z9" s="46"/>
      <c r="AA9" s="46"/>
      <c r="AB9" s="46"/>
      <c r="AC9" s="46"/>
      <c r="AD9" s="46"/>
      <c r="AE9" s="46"/>
      <c r="AF9" s="46"/>
      <c r="AG9" s="46"/>
      <c r="AH9" s="46"/>
    </row>
    <row r="10" spans="1:34" ht="14.25">
      <c r="A10" s="10"/>
      <c r="B10" s="106" t="s">
        <v>65</v>
      </c>
      <c r="C10" s="106" t="s">
        <v>66</v>
      </c>
      <c r="D10" s="141"/>
      <c r="E10" s="142"/>
      <c r="F10" s="142"/>
      <c r="G10" s="142"/>
      <c r="H10" s="142"/>
      <c r="I10" s="142"/>
      <c r="J10" s="142"/>
      <c r="K10" s="142"/>
      <c r="L10" s="142"/>
      <c r="M10" s="142"/>
      <c r="N10" s="142"/>
      <c r="O10" s="142"/>
      <c r="P10" s="143"/>
      <c r="Q10" s="76"/>
      <c r="R10" s="10"/>
      <c r="S10" s="10"/>
      <c r="T10" s="10"/>
      <c r="U10" s="10"/>
      <c r="V10" s="10"/>
      <c r="W10" s="10"/>
      <c r="X10" s="10"/>
      <c r="Y10" s="10"/>
      <c r="Z10" s="10"/>
      <c r="AA10" s="10"/>
      <c r="AB10" s="10"/>
      <c r="AC10" s="10"/>
      <c r="AD10" s="10"/>
      <c r="AE10" s="10"/>
      <c r="AF10" s="10"/>
      <c r="AG10" s="10"/>
      <c r="AH10" s="10"/>
    </row>
    <row r="11" spans="1:34" ht="14.25" thickBot="1">
      <c r="A11" s="46"/>
      <c r="B11" s="46"/>
      <c r="C11" s="46"/>
      <c r="D11" s="46"/>
      <c r="E11" s="46"/>
      <c r="F11" s="46"/>
      <c r="G11" s="46"/>
      <c r="H11" s="46"/>
      <c r="I11" s="46"/>
      <c r="J11" s="46"/>
      <c r="K11" s="46"/>
      <c r="L11" s="46"/>
      <c r="M11" s="46"/>
      <c r="N11" s="46"/>
      <c r="O11" s="46"/>
      <c r="P11" s="46"/>
      <c r="Q11" s="46"/>
      <c r="R11" s="10"/>
      <c r="S11" s="10"/>
      <c r="T11" s="10"/>
      <c r="U11" s="10"/>
      <c r="V11" s="10"/>
      <c r="W11" s="10"/>
      <c r="X11" s="10"/>
      <c r="Y11" s="10"/>
      <c r="Z11" s="10"/>
      <c r="AA11" s="10"/>
      <c r="AB11" s="10"/>
      <c r="AC11" s="10"/>
      <c r="AD11" s="10"/>
      <c r="AE11" s="10"/>
      <c r="AF11" s="10"/>
      <c r="AG11" s="10"/>
      <c r="AH11" s="10"/>
    </row>
    <row r="12" spans="1:34" ht="14.25" thickBot="1">
      <c r="A12" s="10"/>
      <c r="B12" s="158" t="s">
        <v>2</v>
      </c>
      <c r="C12" s="159"/>
      <c r="D12" s="160"/>
      <c r="E12" s="161" t="s">
        <v>3</v>
      </c>
      <c r="F12" s="162"/>
      <c r="G12" s="163" t="s">
        <v>4</v>
      </c>
      <c r="H12" s="164"/>
      <c r="I12" s="165" t="s">
        <v>5</v>
      </c>
      <c r="J12" s="166"/>
      <c r="K12" s="96"/>
      <c r="L12" s="96"/>
      <c r="M12" s="97"/>
      <c r="N12" s="97"/>
      <c r="O12" s="98"/>
      <c r="P12" s="98"/>
      <c r="Q12" s="98"/>
      <c r="R12" s="98"/>
      <c r="S12" s="98"/>
      <c r="T12" s="98"/>
      <c r="U12" s="98"/>
      <c r="V12" s="98"/>
      <c r="W12" s="98"/>
      <c r="X12" s="98"/>
      <c r="Y12" s="98"/>
      <c r="Z12" s="98"/>
      <c r="AA12" s="98"/>
      <c r="AB12" s="98"/>
      <c r="AC12" s="98"/>
      <c r="AD12" s="98"/>
      <c r="AE12" s="98"/>
      <c r="AF12" s="28" t="s">
        <v>68</v>
      </c>
      <c r="AG12" s="26" t="b">
        <f>IF(OR(AG15:AG228),TRUE,FALSE)</f>
        <v>1</v>
      </c>
      <c r="AH12" s="10"/>
    </row>
    <row r="13" spans="1:34" ht="116.25">
      <c r="A13" s="10"/>
      <c r="B13" s="14"/>
      <c r="C13" s="14"/>
      <c r="D13" s="167" t="s">
        <v>6</v>
      </c>
      <c r="E13" s="167"/>
      <c r="F13" s="167"/>
      <c r="G13" s="167"/>
      <c r="H13" s="167"/>
      <c r="I13" s="167"/>
      <c r="J13" s="167"/>
      <c r="K13" s="167"/>
      <c r="L13" s="167"/>
      <c r="M13" s="29"/>
      <c r="N13" s="16"/>
      <c r="O13" s="88" t="str">
        <f>'Checklist Generator'!G6</f>
        <v>Assessment, project planning and commissioning</v>
      </c>
      <c r="P13" s="89" t="str">
        <f>'Checklist Generator'!G8</f>
        <v>Lighting upgrades</v>
      </c>
      <c r="Q13" s="90" t="str">
        <f>'Checklist Generator'!G10</f>
        <v>Roof and ceiling assemblies</v>
      </c>
      <c r="R13" s="90" t="str">
        <f>'Checklist Generator'!G11</f>
        <v>Wall assemblies</v>
      </c>
      <c r="S13" s="90" t="str">
        <f>'Checklist Generator'!G12</f>
        <v>Concrete floor sealing</v>
      </c>
      <c r="T13" s="91" t="str">
        <f>'Checklist Generator'!G13</f>
        <v>Moisture barrier in dirt and concrete floor basements and crawlspaces</v>
      </c>
      <c r="U13" s="92" t="str">
        <f>'Checklist Generator'!G15</f>
        <v>Ducts, fan coils and unit ventilators</v>
      </c>
      <c r="V13" s="92" t="str">
        <f>'Checklist Generator'!G16</f>
        <v>Outdoor air ventilation</v>
      </c>
      <c r="W13" s="92" t="str">
        <f>'Checklist Generator'!G17</f>
        <v>Heating and cooling systems</v>
      </c>
      <c r="X13" s="92" t="str">
        <f>'Checklist Generator'!G18</f>
        <v>HVAC controls to monitor and maintain IAQ</v>
      </c>
      <c r="Y13" s="92" t="str">
        <f>'Checklist Generator'!G19</f>
        <v>Hydronic systems</v>
      </c>
      <c r="Z13" s="93" t="str">
        <f>'Checklist Generator'!G21</f>
        <v>Adhesives and sealants</v>
      </c>
      <c r="AA13" s="93" t="str">
        <f>'Checklist Generator'!G22</f>
        <v>Carpet and flooring</v>
      </c>
      <c r="AB13" s="93" t="str">
        <f>'Checklist Generator'!G23</f>
        <v>Painting</v>
      </c>
      <c r="AC13" s="93" t="str">
        <f>'Checklist Generator'!G24</f>
        <v>Suspended ceilings</v>
      </c>
      <c r="AD13" s="94" t="str">
        <f>'Checklist Generator'!G26</f>
        <v>Systems operation and maintenance</v>
      </c>
      <c r="AE13" s="94" t="str">
        <f>'Checklist Generator'!G27</f>
        <v>Building operations and maintenance</v>
      </c>
      <c r="AF13" s="94" t="str">
        <f>'Checklist Generator'!G28</f>
        <v>School building summer schedule</v>
      </c>
      <c r="AG13" s="23" t="s">
        <v>70</v>
      </c>
      <c r="AH13" s="10"/>
    </row>
    <row r="14" spans="1:34" ht="15">
      <c r="A14" s="10"/>
      <c r="B14" s="14"/>
      <c r="C14" s="14"/>
      <c r="D14" s="39"/>
      <c r="E14" s="39"/>
      <c r="F14" s="39"/>
      <c r="G14" s="39"/>
      <c r="H14" s="39"/>
      <c r="I14" s="39"/>
      <c r="J14" s="39"/>
      <c r="K14" s="39"/>
      <c r="L14" s="39"/>
      <c r="M14" s="29"/>
      <c r="N14" s="15" t="s">
        <v>62</v>
      </c>
      <c r="O14" s="19" t="b">
        <f>IF(Assessment_Assessment=TRUE,TRUE,FALSE)</f>
        <v>0</v>
      </c>
      <c r="P14" s="19" t="b">
        <f>IF(Lighting_Lighting=TRUE,TRUE,FALSE)</f>
        <v>0</v>
      </c>
      <c r="Q14" s="49" t="b">
        <f>IF(BuildingEnvelope_Roof=TRUE,TRUE,FALSE)</f>
        <v>0</v>
      </c>
      <c r="R14" s="20" t="b">
        <f>IF(BuildingEnvelope_Wall=TRUE,TRUE,FALSE)</f>
        <v>0</v>
      </c>
      <c r="S14" s="20" t="b">
        <f>IF(BuildingEnvelope_Concrete=TRUE,TRUE,FALSE)</f>
        <v>0</v>
      </c>
      <c r="T14" s="20" t="b">
        <f>IF(BuildingEnvelope_Moisture=TRUE,TRUE,FALSE)</f>
        <v>0</v>
      </c>
      <c r="U14" s="20" t="b">
        <f>IF(AirDistSystems_Ducts=TRUE,TRUE,FALSE)</f>
        <v>0</v>
      </c>
      <c r="V14" s="20" t="b">
        <f>IF(AirDistSystems_OutdoorAir=TRUE,TRUE,FALSE)</f>
        <v>1</v>
      </c>
      <c r="W14" s="20" t="b">
        <f>IF(HVAC_HeatingCooling=TRUE,TRUE,FALSE)</f>
        <v>0</v>
      </c>
      <c r="X14" s="20" t="b">
        <f>IF(HVAC_Controls=TRUE,TRUE,FALSE)</f>
        <v>1</v>
      </c>
      <c r="Y14" s="20" t="b">
        <f>IF(HVAC_Hydronic=TRUE,TRUE,FALSE)</f>
        <v>0</v>
      </c>
      <c r="Z14" s="20" t="b">
        <f>IF(Materials_Adhesives=TRUE,TRUE,FALSE)</f>
        <v>0</v>
      </c>
      <c r="AA14" s="20" t="b">
        <f>IF(Materials_Carpet=TRUE,TRUE,FALSE)</f>
        <v>0</v>
      </c>
      <c r="AB14" s="20" t="b">
        <f>IF(Materials_Painting=TRUE,TRUE,FALSE)</f>
        <v>0</v>
      </c>
      <c r="AC14" s="20" t="b">
        <f>IF(Materials_Ceilings=TRUE,TRUE,FALSE)</f>
        <v>0</v>
      </c>
      <c r="AD14" s="20" t="b">
        <f>IF(OM_System=TRUE,TRUE,FALSE)</f>
        <v>0</v>
      </c>
      <c r="AE14" s="20" t="b">
        <f>IF(OM_Cleaning=TRUE,TRUE,FALSE)</f>
        <v>0</v>
      </c>
      <c r="AF14" s="20" t="b">
        <f>IF(OM_Summer=TRUE,TRUE,FALSE)</f>
        <v>0</v>
      </c>
      <c r="AG14" s="23"/>
      <c r="AH14" s="10"/>
    </row>
    <row r="15" spans="1:34" ht="14.25" thickBot="1">
      <c r="A15" s="10"/>
      <c r="B15" s="21" t="s">
        <v>7</v>
      </c>
      <c r="C15" s="22"/>
      <c r="D15" s="78"/>
      <c r="E15" s="78"/>
      <c r="F15" s="78"/>
      <c r="G15" s="78"/>
      <c r="H15" s="78"/>
      <c r="I15" s="78"/>
      <c r="J15" s="78"/>
      <c r="K15" s="78"/>
      <c r="L15" s="78"/>
      <c r="M15" s="24"/>
      <c r="N15" s="24"/>
      <c r="O15" s="3"/>
      <c r="P15" s="3"/>
      <c r="Q15" s="3"/>
      <c r="R15" s="3"/>
      <c r="S15" s="3"/>
      <c r="T15" s="3"/>
      <c r="U15" s="3"/>
      <c r="V15" s="3"/>
      <c r="W15" s="3"/>
      <c r="X15" s="3"/>
      <c r="Y15" s="3"/>
      <c r="Z15" s="3"/>
      <c r="AA15" s="3"/>
      <c r="AB15" s="3"/>
      <c r="AC15" s="3"/>
      <c r="AD15" s="3"/>
      <c r="AE15" s="3"/>
      <c r="AF15" s="3"/>
      <c r="AG15" s="3" t="b">
        <f>IF(OR(AG16:AG24),TRUE,FALSE)</f>
        <v>1</v>
      </c>
      <c r="AH15" s="10"/>
    </row>
    <row r="16" spans="1:34" ht="15" customHeight="1" thickBot="1">
      <c r="A16" s="10"/>
      <c r="B16" s="104" t="s">
        <v>63</v>
      </c>
      <c r="C16" s="105">
        <v>1.1</v>
      </c>
      <c r="D16" s="129" t="s">
        <v>196</v>
      </c>
      <c r="E16" s="130"/>
      <c r="F16" s="130"/>
      <c r="G16" s="130"/>
      <c r="H16" s="130"/>
      <c r="I16" s="130"/>
      <c r="J16" s="130"/>
      <c r="K16" s="130"/>
      <c r="L16" s="131"/>
      <c r="M16" s="13" t="s">
        <v>61</v>
      </c>
      <c r="N16" s="13" t="s">
        <v>61</v>
      </c>
      <c r="O16" s="77" t="s">
        <v>173</v>
      </c>
      <c r="P16" s="4"/>
      <c r="Q16" s="4"/>
      <c r="R16" s="4"/>
      <c r="S16" s="4"/>
      <c r="T16" s="1"/>
      <c r="U16" s="1"/>
      <c r="V16" s="1"/>
      <c r="W16" s="1"/>
      <c r="X16" s="1"/>
      <c r="Y16" s="1"/>
      <c r="Z16" s="1"/>
      <c r="AA16" s="1"/>
      <c r="AB16" s="1"/>
      <c r="AC16" s="1"/>
      <c r="AD16" s="1"/>
      <c r="AE16" s="1"/>
      <c r="AF16" s="1"/>
      <c r="AG16" s="80" t="b">
        <f>IF(OR(AND(O$14=TRUE,O16="X"),AND(P$14=TRUE,P16="X"),AND(Q$14=TRUE,Q16="X"),AND(R$14=TRUE,R16="X"),AND(S$14=TRUE,S16="X"),AND(T$14=TRUE,T16="X"),AND(U$14=TRUE,U16="X"),AND(V$14=TRUE,V16="X"),AND(W$14=TRUE,W16="X"),AND(X$14=TRUE,X16="X"),AND(Y$14=TRUE,Y16="X"),AND(Z$14=TRUE,Z16="X"),AND(AA$14=TRUE,AA16="X"),AND(AB$14=TRUE,AB16="X"),AND(AC$14=TRUE,AC16="X"),AND(AD$14=TRUE,AD16="X"),AND(AE$14=TRUE,AE16="X"),AND(AF$14=TRUE,AF16="X")),TRUE,FALSE)</f>
        <v>0</v>
      </c>
      <c r="AH16" s="10"/>
    </row>
    <row r="17" spans="1:34" s="101" customFormat="1" ht="15" customHeight="1" thickBot="1">
      <c r="A17" s="46"/>
      <c r="B17" s="104" t="s">
        <v>63</v>
      </c>
      <c r="C17" s="105">
        <v>1.2</v>
      </c>
      <c r="D17" s="129" t="s">
        <v>9</v>
      </c>
      <c r="E17" s="130"/>
      <c r="F17" s="130"/>
      <c r="G17" s="130"/>
      <c r="H17" s="130"/>
      <c r="I17" s="130"/>
      <c r="J17" s="130"/>
      <c r="K17" s="130"/>
      <c r="L17" s="131"/>
      <c r="M17" s="13" t="s">
        <v>61</v>
      </c>
      <c r="N17" s="13" t="s">
        <v>61</v>
      </c>
      <c r="O17" s="77" t="s">
        <v>173</v>
      </c>
      <c r="P17" s="4"/>
      <c r="Q17" s="4"/>
      <c r="R17" s="4"/>
      <c r="S17" s="1"/>
      <c r="T17" s="1"/>
      <c r="U17" s="1"/>
      <c r="V17" s="1"/>
      <c r="W17" s="1"/>
      <c r="X17" s="1"/>
      <c r="Y17" s="1"/>
      <c r="Z17" s="1"/>
      <c r="AA17" s="1"/>
      <c r="AB17" s="1"/>
      <c r="AC17" s="1"/>
      <c r="AD17" s="1" t="s">
        <v>173</v>
      </c>
      <c r="AE17" s="1" t="s">
        <v>173</v>
      </c>
      <c r="AF17" s="1" t="s">
        <v>173</v>
      </c>
      <c r="AG17" s="80" t="b">
        <f>IF(OR(AND(O$14=TRUE,O17="X"),AND(P$14=TRUE,P17="X"),AND(Q$14=TRUE,Q17="X"),AND(R$14=TRUE,R17="X"),AND(S$14=TRUE,S17="X"),AND(T$14=TRUE,T17="X"),AND(U$14=TRUE,U17="X"),AND(V$14=TRUE,V17="X"),AND(W$14=TRUE,W17="X"),AND(X$14=TRUE,X17="X"),AND(Y$14=TRUE,Y17="X"),AND(Z$14=TRUE,Z17="X"),AND(AA$14=TRUE,AA17="X"),AND(AB$14=TRUE,AB17="X"),AND(AC$14=TRUE,AC17="X"),AND(AD$14=TRUE,AD17="X"),AND(AE$14=TRUE,AE17="X"),AND(AF$14=TRUE,AF17="X")),TRUE,FALSE)</f>
        <v>0</v>
      </c>
      <c r="AH17" s="46"/>
    </row>
    <row r="18" spans="1:34" ht="15" customHeight="1" thickBot="1">
      <c r="A18" s="10"/>
      <c r="B18" s="104" t="s">
        <v>63</v>
      </c>
      <c r="C18" s="105">
        <v>1.3</v>
      </c>
      <c r="D18" s="129" t="s">
        <v>180</v>
      </c>
      <c r="E18" s="130"/>
      <c r="F18" s="130"/>
      <c r="G18" s="130"/>
      <c r="H18" s="130"/>
      <c r="I18" s="130"/>
      <c r="J18" s="130"/>
      <c r="K18" s="130"/>
      <c r="L18" s="131"/>
      <c r="M18" s="13" t="s">
        <v>61</v>
      </c>
      <c r="N18" s="13" t="s">
        <v>61</v>
      </c>
      <c r="O18" s="77" t="s">
        <v>173</v>
      </c>
      <c r="P18" s="4"/>
      <c r="Q18" s="4"/>
      <c r="R18" s="4"/>
      <c r="S18" s="4"/>
      <c r="T18" s="1"/>
      <c r="U18" s="1"/>
      <c r="V18" s="1"/>
      <c r="W18" s="1"/>
      <c r="X18" s="1"/>
      <c r="Y18" s="1"/>
      <c r="Z18" s="1"/>
      <c r="AA18" s="1"/>
      <c r="AB18" s="1"/>
      <c r="AC18" s="1"/>
      <c r="AD18" s="1"/>
      <c r="AE18" s="1"/>
      <c r="AF18" s="1"/>
      <c r="AG18" s="80" t="b">
        <f aca="true" t="shared" si="0" ref="AG18:AG82">IF(OR(AND(O$14=TRUE,O18="X"),AND(P$14=TRUE,P18="X"),AND(Q$14=TRUE,Q18="X"),AND(R$14=TRUE,R18="X"),AND(S$14=TRUE,S18="X"),AND(T$14=TRUE,T18="X"),AND(U$14=TRUE,U18="X"),AND(V$14=TRUE,V18="X"),AND(W$14=TRUE,W18="X"),AND(X$14=TRUE,X18="X"),AND(Y$14=TRUE,Y18="X"),AND(Z$14=TRUE,Z18="X"),AND(AA$14=TRUE,AA18="X"),AND(AB$14=TRUE,AB18="X"),AND(AC$14=TRUE,AC18="X"),AND(AD$14=TRUE,AD18="X"),AND(AE$14=TRUE,AE18="X"),AND(AF$14=TRUE,AF18="X")),TRUE,FALSE)</f>
        <v>0</v>
      </c>
      <c r="AH18" s="10"/>
    </row>
    <row r="19" spans="1:34" ht="15" customHeight="1" thickBot="1">
      <c r="A19" s="10"/>
      <c r="B19" s="104" t="s">
        <v>63</v>
      </c>
      <c r="C19" s="105">
        <v>1.4</v>
      </c>
      <c r="D19" s="129" t="s">
        <v>249</v>
      </c>
      <c r="E19" s="130"/>
      <c r="F19" s="130"/>
      <c r="G19" s="130"/>
      <c r="H19" s="130"/>
      <c r="I19" s="130"/>
      <c r="J19" s="130"/>
      <c r="K19" s="130"/>
      <c r="L19" s="131"/>
      <c r="M19" s="13" t="s">
        <v>61</v>
      </c>
      <c r="N19" s="13" t="s">
        <v>61</v>
      </c>
      <c r="O19" s="77" t="s">
        <v>173</v>
      </c>
      <c r="P19" s="4"/>
      <c r="Q19" s="4"/>
      <c r="R19" s="4"/>
      <c r="S19" s="4"/>
      <c r="T19" s="1"/>
      <c r="U19" s="1"/>
      <c r="V19" s="1"/>
      <c r="W19" s="1"/>
      <c r="X19" s="1"/>
      <c r="Y19" s="1"/>
      <c r="Z19" s="1"/>
      <c r="AA19" s="1"/>
      <c r="AB19" s="1"/>
      <c r="AC19" s="1"/>
      <c r="AD19" s="1"/>
      <c r="AE19" s="1"/>
      <c r="AF19" s="1"/>
      <c r="AG19" s="80" t="b">
        <f t="shared" si="0"/>
        <v>0</v>
      </c>
      <c r="AH19" s="10"/>
    </row>
    <row r="20" spans="1:34" ht="15" customHeight="1" thickBot="1">
      <c r="A20" s="10"/>
      <c r="B20" s="108" t="s">
        <v>64</v>
      </c>
      <c r="C20" s="109">
        <v>1.1</v>
      </c>
      <c r="D20" s="129" t="s">
        <v>267</v>
      </c>
      <c r="E20" s="130"/>
      <c r="F20" s="130"/>
      <c r="G20" s="130"/>
      <c r="H20" s="130"/>
      <c r="I20" s="130"/>
      <c r="J20" s="130"/>
      <c r="K20" s="130"/>
      <c r="L20" s="131"/>
      <c r="M20" s="13" t="s">
        <v>61</v>
      </c>
      <c r="N20" s="13" t="s">
        <v>61</v>
      </c>
      <c r="O20" s="77" t="s">
        <v>173</v>
      </c>
      <c r="P20" s="4"/>
      <c r="Q20" s="4"/>
      <c r="R20" s="4"/>
      <c r="S20" s="4"/>
      <c r="T20" s="1"/>
      <c r="U20" s="1"/>
      <c r="V20" s="1"/>
      <c r="W20" s="1"/>
      <c r="X20" s="1"/>
      <c r="Y20" s="1"/>
      <c r="Z20" s="1"/>
      <c r="AA20" s="1"/>
      <c r="AB20" s="1"/>
      <c r="AC20" s="1"/>
      <c r="AD20" s="1"/>
      <c r="AE20" s="1"/>
      <c r="AF20" s="1"/>
      <c r="AG20" s="80" t="b">
        <f t="shared" si="0"/>
        <v>0</v>
      </c>
      <c r="AH20" s="10"/>
    </row>
    <row r="21" spans="1:34" ht="15" customHeight="1" thickBot="1">
      <c r="A21" s="10"/>
      <c r="B21" s="108" t="s">
        <v>64</v>
      </c>
      <c r="C21" s="109">
        <v>1.2</v>
      </c>
      <c r="D21" s="129" t="s">
        <v>89</v>
      </c>
      <c r="E21" s="130"/>
      <c r="F21" s="130"/>
      <c r="G21" s="130"/>
      <c r="H21" s="130"/>
      <c r="I21" s="130"/>
      <c r="J21" s="130"/>
      <c r="K21" s="130"/>
      <c r="L21" s="131"/>
      <c r="M21" s="13" t="s">
        <v>61</v>
      </c>
      <c r="N21" s="13" t="s">
        <v>61</v>
      </c>
      <c r="O21" s="77" t="s">
        <v>173</v>
      </c>
      <c r="P21" s="4"/>
      <c r="Q21" s="4"/>
      <c r="R21" s="4"/>
      <c r="S21" s="4"/>
      <c r="T21" s="1"/>
      <c r="U21" s="1"/>
      <c r="V21" s="1"/>
      <c r="W21" s="1"/>
      <c r="X21" s="1"/>
      <c r="Y21" s="1"/>
      <c r="Z21" s="1"/>
      <c r="AA21" s="1"/>
      <c r="AB21" s="1"/>
      <c r="AC21" s="1"/>
      <c r="AD21" s="1"/>
      <c r="AE21" s="1"/>
      <c r="AF21" s="1"/>
      <c r="AG21" s="80" t="b">
        <f t="shared" si="0"/>
        <v>0</v>
      </c>
      <c r="AH21" s="10"/>
    </row>
    <row r="22" spans="1:34" ht="15" customHeight="1" thickBot="1">
      <c r="A22" s="10"/>
      <c r="B22" s="108" t="s">
        <v>64</v>
      </c>
      <c r="C22" s="109">
        <v>1.3</v>
      </c>
      <c r="D22" s="129" t="s">
        <v>8</v>
      </c>
      <c r="E22" s="130"/>
      <c r="F22" s="130"/>
      <c r="G22" s="130"/>
      <c r="H22" s="130"/>
      <c r="I22" s="130"/>
      <c r="J22" s="130"/>
      <c r="K22" s="130"/>
      <c r="L22" s="131"/>
      <c r="M22" s="13" t="s">
        <v>61</v>
      </c>
      <c r="N22" s="13" t="s">
        <v>61</v>
      </c>
      <c r="O22" s="77" t="s">
        <v>173</v>
      </c>
      <c r="P22" s="4"/>
      <c r="Q22" s="4"/>
      <c r="R22" s="4"/>
      <c r="S22" s="4"/>
      <c r="T22" s="1"/>
      <c r="U22" s="1"/>
      <c r="V22" s="1"/>
      <c r="W22" s="1"/>
      <c r="X22" s="1"/>
      <c r="Y22" s="1"/>
      <c r="Z22" s="1"/>
      <c r="AA22" s="1"/>
      <c r="AB22" s="1"/>
      <c r="AC22" s="1"/>
      <c r="AD22" s="1" t="s">
        <v>173</v>
      </c>
      <c r="AE22" s="1" t="s">
        <v>173</v>
      </c>
      <c r="AF22" s="1"/>
      <c r="AG22" s="80" t="b">
        <f t="shared" si="0"/>
        <v>0</v>
      </c>
      <c r="AH22" s="11"/>
    </row>
    <row r="23" spans="1:34" ht="15" customHeight="1" thickBot="1">
      <c r="A23" s="10"/>
      <c r="B23" s="108" t="s">
        <v>64</v>
      </c>
      <c r="C23" s="109">
        <v>1.4</v>
      </c>
      <c r="D23" s="129" t="s">
        <v>181</v>
      </c>
      <c r="E23" s="130"/>
      <c r="F23" s="130"/>
      <c r="G23" s="130"/>
      <c r="H23" s="130"/>
      <c r="I23" s="130"/>
      <c r="J23" s="130"/>
      <c r="K23" s="130"/>
      <c r="L23" s="131"/>
      <c r="M23" s="13" t="s">
        <v>61</v>
      </c>
      <c r="N23" s="13" t="s">
        <v>61</v>
      </c>
      <c r="O23" s="77" t="s">
        <v>173</v>
      </c>
      <c r="P23" s="4"/>
      <c r="Q23" s="4"/>
      <c r="R23" s="4"/>
      <c r="S23" s="4"/>
      <c r="T23" s="1"/>
      <c r="U23" s="1"/>
      <c r="V23" s="1"/>
      <c r="W23" s="1"/>
      <c r="X23" s="1"/>
      <c r="Y23" s="1"/>
      <c r="Z23" s="1"/>
      <c r="AA23" s="1"/>
      <c r="AB23" s="1"/>
      <c r="AC23" s="1"/>
      <c r="AD23" s="1" t="s">
        <v>173</v>
      </c>
      <c r="AE23" s="1" t="s">
        <v>173</v>
      </c>
      <c r="AF23" s="1"/>
      <c r="AG23" s="80" t="b">
        <f t="shared" si="0"/>
        <v>0</v>
      </c>
      <c r="AH23" s="10"/>
    </row>
    <row r="24" spans="1:34" ht="15" customHeight="1" thickBot="1">
      <c r="A24" s="10"/>
      <c r="B24" s="108" t="s">
        <v>64</v>
      </c>
      <c r="C24" s="109">
        <v>1.5</v>
      </c>
      <c r="D24" s="129" t="s">
        <v>197</v>
      </c>
      <c r="E24" s="130"/>
      <c r="F24" s="130"/>
      <c r="G24" s="130"/>
      <c r="H24" s="130"/>
      <c r="I24" s="130"/>
      <c r="J24" s="130"/>
      <c r="K24" s="130"/>
      <c r="L24" s="131"/>
      <c r="M24" s="13" t="s">
        <v>61</v>
      </c>
      <c r="N24" s="13" t="s">
        <v>61</v>
      </c>
      <c r="O24" s="77" t="s">
        <v>173</v>
      </c>
      <c r="P24" s="4" t="s">
        <v>173</v>
      </c>
      <c r="Q24" s="4" t="s">
        <v>173</v>
      </c>
      <c r="R24" s="4" t="s">
        <v>173</v>
      </c>
      <c r="S24" s="4" t="s">
        <v>173</v>
      </c>
      <c r="T24" s="1" t="s">
        <v>173</v>
      </c>
      <c r="U24" s="1" t="s">
        <v>173</v>
      </c>
      <c r="V24" s="1" t="s">
        <v>173</v>
      </c>
      <c r="W24" s="1" t="s">
        <v>173</v>
      </c>
      <c r="X24" s="1" t="s">
        <v>173</v>
      </c>
      <c r="Y24" s="1" t="s">
        <v>173</v>
      </c>
      <c r="Z24" s="1" t="s">
        <v>173</v>
      </c>
      <c r="AA24" s="1" t="s">
        <v>173</v>
      </c>
      <c r="AB24" s="1" t="s">
        <v>173</v>
      </c>
      <c r="AC24" s="1" t="s">
        <v>173</v>
      </c>
      <c r="AD24" s="1" t="s">
        <v>173</v>
      </c>
      <c r="AE24" s="1" t="s">
        <v>173</v>
      </c>
      <c r="AF24" s="1" t="s">
        <v>173</v>
      </c>
      <c r="AG24" s="80" t="b">
        <f t="shared" si="0"/>
        <v>1</v>
      </c>
      <c r="AH24" s="10"/>
    </row>
    <row r="25" spans="1:34" ht="14.25" thickBot="1">
      <c r="A25" s="10"/>
      <c r="B25" s="50" t="s">
        <v>159</v>
      </c>
      <c r="C25" s="53"/>
      <c r="D25" s="79"/>
      <c r="E25" s="79"/>
      <c r="F25" s="79"/>
      <c r="G25" s="79"/>
      <c r="H25" s="79"/>
      <c r="I25" s="79"/>
      <c r="J25" s="79"/>
      <c r="K25" s="79"/>
      <c r="L25" s="79"/>
      <c r="M25" s="25"/>
      <c r="N25" s="25"/>
      <c r="O25" s="3"/>
      <c r="P25" s="3"/>
      <c r="Q25" s="3"/>
      <c r="R25" s="3"/>
      <c r="S25" s="3"/>
      <c r="T25" s="3"/>
      <c r="U25" s="3"/>
      <c r="V25" s="3"/>
      <c r="W25" s="3"/>
      <c r="X25" s="3"/>
      <c r="Y25" s="3"/>
      <c r="Z25" s="3"/>
      <c r="AA25" s="3"/>
      <c r="AB25" s="3"/>
      <c r="AC25" s="3"/>
      <c r="AD25" s="3"/>
      <c r="AE25" s="3"/>
      <c r="AF25" s="3"/>
      <c r="AG25" s="3" t="b">
        <f>IF(OR(AG26:AG37),TRUE,FALSE)</f>
        <v>1</v>
      </c>
      <c r="AH25" s="10"/>
    </row>
    <row r="26" spans="1:34" ht="15" customHeight="1" thickBot="1">
      <c r="A26" s="10"/>
      <c r="B26" s="104" t="s">
        <v>63</v>
      </c>
      <c r="C26" s="105">
        <v>2.1</v>
      </c>
      <c r="D26" s="129" t="s">
        <v>198</v>
      </c>
      <c r="E26" s="130"/>
      <c r="F26" s="130"/>
      <c r="G26" s="130"/>
      <c r="H26" s="130"/>
      <c r="I26" s="130"/>
      <c r="J26" s="130"/>
      <c r="K26" s="130"/>
      <c r="L26" s="131"/>
      <c r="M26" s="13" t="s">
        <v>61</v>
      </c>
      <c r="N26" s="13" t="s">
        <v>61</v>
      </c>
      <c r="O26" s="77" t="s">
        <v>173</v>
      </c>
      <c r="P26" s="4"/>
      <c r="Q26" s="4"/>
      <c r="R26" s="4"/>
      <c r="S26" s="1"/>
      <c r="T26" s="1"/>
      <c r="U26" s="1"/>
      <c r="V26" s="1"/>
      <c r="W26" s="1"/>
      <c r="X26" s="1"/>
      <c r="Y26" s="1"/>
      <c r="Z26" s="1"/>
      <c r="AA26" s="1"/>
      <c r="AB26" s="1"/>
      <c r="AC26" s="1"/>
      <c r="AD26" s="1"/>
      <c r="AE26" s="1"/>
      <c r="AF26" s="1"/>
      <c r="AG26" s="80" t="b">
        <f t="shared" si="0"/>
        <v>0</v>
      </c>
      <c r="AH26" s="10"/>
    </row>
    <row r="27" spans="1:34" ht="15" customHeight="1" thickBot="1">
      <c r="A27" s="10"/>
      <c r="B27" s="108" t="s">
        <v>64</v>
      </c>
      <c r="C27" s="109">
        <v>2.1</v>
      </c>
      <c r="D27" s="129" t="s">
        <v>90</v>
      </c>
      <c r="E27" s="130"/>
      <c r="F27" s="130"/>
      <c r="G27" s="130"/>
      <c r="H27" s="130"/>
      <c r="I27" s="130"/>
      <c r="J27" s="130"/>
      <c r="K27" s="130"/>
      <c r="L27" s="131"/>
      <c r="M27" s="13" t="s">
        <v>61</v>
      </c>
      <c r="N27" s="13" t="s">
        <v>61</v>
      </c>
      <c r="O27" s="77" t="s">
        <v>173</v>
      </c>
      <c r="P27" s="4"/>
      <c r="Q27" s="4"/>
      <c r="R27" s="4"/>
      <c r="S27" s="1"/>
      <c r="T27" s="1"/>
      <c r="U27" s="1"/>
      <c r="V27" s="1"/>
      <c r="W27" s="1"/>
      <c r="X27" s="1"/>
      <c r="Y27" s="1"/>
      <c r="Z27" s="1"/>
      <c r="AA27" s="1"/>
      <c r="AB27" s="1"/>
      <c r="AC27" s="1"/>
      <c r="AD27" s="1"/>
      <c r="AE27" s="1"/>
      <c r="AF27" s="1"/>
      <c r="AG27" s="80" t="b">
        <f t="shared" si="0"/>
        <v>0</v>
      </c>
      <c r="AH27" s="10"/>
    </row>
    <row r="28" spans="1:34" ht="15" customHeight="1" thickBot="1">
      <c r="A28" s="10"/>
      <c r="B28" s="108" t="s">
        <v>64</v>
      </c>
      <c r="C28" s="109">
        <v>2.2</v>
      </c>
      <c r="D28" s="129" t="s">
        <v>91</v>
      </c>
      <c r="E28" s="130"/>
      <c r="F28" s="130"/>
      <c r="G28" s="130"/>
      <c r="H28" s="130"/>
      <c r="I28" s="130"/>
      <c r="J28" s="130"/>
      <c r="K28" s="130"/>
      <c r="L28" s="131"/>
      <c r="M28" s="13" t="s">
        <v>61</v>
      </c>
      <c r="N28" s="13" t="s">
        <v>61</v>
      </c>
      <c r="O28" s="77" t="s">
        <v>173</v>
      </c>
      <c r="P28" s="4"/>
      <c r="Q28" s="4"/>
      <c r="R28" s="4"/>
      <c r="S28" s="1"/>
      <c r="T28" s="1"/>
      <c r="U28" s="1"/>
      <c r="V28" s="1"/>
      <c r="W28" s="1"/>
      <c r="X28" s="1"/>
      <c r="Y28" s="1"/>
      <c r="Z28" s="1"/>
      <c r="AA28" s="1"/>
      <c r="AB28" s="1"/>
      <c r="AC28" s="1"/>
      <c r="AD28" s="1"/>
      <c r="AE28" s="1"/>
      <c r="AF28" s="1"/>
      <c r="AG28" s="80" t="b">
        <f t="shared" si="0"/>
        <v>0</v>
      </c>
      <c r="AH28" s="10"/>
    </row>
    <row r="29" spans="1:34" ht="15" customHeight="1" thickBot="1">
      <c r="A29" s="10"/>
      <c r="B29" s="108" t="s">
        <v>64</v>
      </c>
      <c r="C29" s="109">
        <v>2.3</v>
      </c>
      <c r="D29" s="129" t="s">
        <v>92</v>
      </c>
      <c r="E29" s="130"/>
      <c r="F29" s="130"/>
      <c r="G29" s="130"/>
      <c r="H29" s="130"/>
      <c r="I29" s="130"/>
      <c r="J29" s="130"/>
      <c r="K29" s="130"/>
      <c r="L29" s="131"/>
      <c r="M29" s="13" t="s">
        <v>61</v>
      </c>
      <c r="N29" s="13" t="s">
        <v>61</v>
      </c>
      <c r="O29" s="77" t="s">
        <v>173</v>
      </c>
      <c r="P29" s="4"/>
      <c r="Q29" s="4"/>
      <c r="R29" s="4"/>
      <c r="S29" s="1"/>
      <c r="T29" s="1"/>
      <c r="U29" s="1"/>
      <c r="V29" s="1"/>
      <c r="W29" s="1"/>
      <c r="X29" s="1"/>
      <c r="Y29" s="1"/>
      <c r="Z29" s="1"/>
      <c r="AA29" s="1"/>
      <c r="AB29" s="1"/>
      <c r="AC29" s="1"/>
      <c r="AD29" s="1"/>
      <c r="AE29" s="1"/>
      <c r="AF29" s="1"/>
      <c r="AG29" s="80" t="b">
        <f t="shared" si="0"/>
        <v>0</v>
      </c>
      <c r="AH29" s="10"/>
    </row>
    <row r="30" spans="1:34" ht="15" customHeight="1" thickBot="1">
      <c r="A30" s="10"/>
      <c r="B30" s="108" t="s">
        <v>64</v>
      </c>
      <c r="C30" s="109">
        <v>2.4</v>
      </c>
      <c r="D30" s="129" t="s">
        <v>10</v>
      </c>
      <c r="E30" s="130"/>
      <c r="F30" s="130"/>
      <c r="G30" s="130"/>
      <c r="H30" s="130"/>
      <c r="I30" s="130"/>
      <c r="J30" s="130"/>
      <c r="K30" s="130"/>
      <c r="L30" s="131"/>
      <c r="M30" s="13" t="s">
        <v>61</v>
      </c>
      <c r="N30" s="13" t="s">
        <v>61</v>
      </c>
      <c r="O30" s="77" t="s">
        <v>173</v>
      </c>
      <c r="P30" s="4"/>
      <c r="Q30" s="4" t="s">
        <v>173</v>
      </c>
      <c r="R30" s="4" t="s">
        <v>173</v>
      </c>
      <c r="S30" s="1"/>
      <c r="T30" s="1"/>
      <c r="U30" s="1"/>
      <c r="V30" s="1"/>
      <c r="W30" s="1"/>
      <c r="X30" s="1"/>
      <c r="Y30" s="1"/>
      <c r="Z30" s="1"/>
      <c r="AA30" s="1"/>
      <c r="AB30" s="1"/>
      <c r="AC30" s="1"/>
      <c r="AD30" s="1"/>
      <c r="AE30" s="1"/>
      <c r="AF30" s="1"/>
      <c r="AG30" s="80" t="b">
        <f t="shared" si="0"/>
        <v>0</v>
      </c>
      <c r="AH30" s="10"/>
    </row>
    <row r="31" spans="1:34" ht="15" customHeight="1" thickBot="1">
      <c r="A31" s="10"/>
      <c r="B31" s="108" t="s">
        <v>64</v>
      </c>
      <c r="C31" s="109">
        <v>2.5</v>
      </c>
      <c r="D31" s="129" t="s">
        <v>11</v>
      </c>
      <c r="E31" s="130"/>
      <c r="F31" s="130"/>
      <c r="G31" s="130"/>
      <c r="H31" s="130"/>
      <c r="I31" s="130"/>
      <c r="J31" s="130"/>
      <c r="K31" s="130"/>
      <c r="L31" s="131"/>
      <c r="M31" s="13" t="s">
        <v>61</v>
      </c>
      <c r="N31" s="13" t="s">
        <v>61</v>
      </c>
      <c r="O31" s="4"/>
      <c r="P31" s="4" t="s">
        <v>173</v>
      </c>
      <c r="Q31" s="4" t="s">
        <v>173</v>
      </c>
      <c r="R31" s="4" t="s">
        <v>173</v>
      </c>
      <c r="S31" s="1"/>
      <c r="T31" s="1"/>
      <c r="U31" s="1" t="s">
        <v>173</v>
      </c>
      <c r="V31" s="1" t="s">
        <v>173</v>
      </c>
      <c r="W31" s="1" t="s">
        <v>173</v>
      </c>
      <c r="X31" s="1" t="s">
        <v>173</v>
      </c>
      <c r="Y31" s="1" t="s">
        <v>173</v>
      </c>
      <c r="Z31" s="1"/>
      <c r="AA31" s="1"/>
      <c r="AB31" s="1"/>
      <c r="AC31" s="1"/>
      <c r="AD31" s="1"/>
      <c r="AE31" s="1"/>
      <c r="AF31" s="1"/>
      <c r="AG31" s="80" t="b">
        <f t="shared" si="0"/>
        <v>1</v>
      </c>
      <c r="AH31" s="10"/>
    </row>
    <row r="32" spans="1:34" ht="15" customHeight="1" thickBot="1">
      <c r="A32" s="10"/>
      <c r="B32" s="108" t="s">
        <v>64</v>
      </c>
      <c r="C32" s="109">
        <v>2.6</v>
      </c>
      <c r="D32" s="129" t="s">
        <v>12</v>
      </c>
      <c r="E32" s="130"/>
      <c r="F32" s="130"/>
      <c r="G32" s="130"/>
      <c r="H32" s="130"/>
      <c r="I32" s="130"/>
      <c r="J32" s="130"/>
      <c r="K32" s="130"/>
      <c r="L32" s="131"/>
      <c r="M32" s="13" t="s">
        <v>61</v>
      </c>
      <c r="N32" s="13" t="s">
        <v>61</v>
      </c>
      <c r="O32" s="4"/>
      <c r="P32" s="4" t="s">
        <v>173</v>
      </c>
      <c r="Q32" s="4" t="s">
        <v>173</v>
      </c>
      <c r="R32" s="4" t="s">
        <v>173</v>
      </c>
      <c r="S32" s="1"/>
      <c r="T32" s="1"/>
      <c r="U32" s="1" t="s">
        <v>173</v>
      </c>
      <c r="V32" s="1" t="s">
        <v>173</v>
      </c>
      <c r="W32" s="1" t="s">
        <v>173</v>
      </c>
      <c r="X32" s="1" t="s">
        <v>173</v>
      </c>
      <c r="Y32" s="1" t="s">
        <v>173</v>
      </c>
      <c r="Z32" s="1"/>
      <c r="AA32" s="1"/>
      <c r="AB32" s="1"/>
      <c r="AC32" s="1"/>
      <c r="AD32" s="1"/>
      <c r="AE32" s="1"/>
      <c r="AF32" s="1"/>
      <c r="AG32" s="80" t="b">
        <f t="shared" si="0"/>
        <v>1</v>
      </c>
      <c r="AH32" s="10"/>
    </row>
    <row r="33" spans="1:34" ht="15" customHeight="1" thickBot="1">
      <c r="A33" s="10"/>
      <c r="B33" s="108" t="s">
        <v>64</v>
      </c>
      <c r="C33" s="109">
        <v>2.7</v>
      </c>
      <c r="D33" s="129" t="s">
        <v>93</v>
      </c>
      <c r="E33" s="130"/>
      <c r="F33" s="130"/>
      <c r="G33" s="130"/>
      <c r="H33" s="130"/>
      <c r="I33" s="130"/>
      <c r="J33" s="130"/>
      <c r="K33" s="130"/>
      <c r="L33" s="131"/>
      <c r="M33" s="13" t="s">
        <v>61</v>
      </c>
      <c r="N33" s="13" t="s">
        <v>61</v>
      </c>
      <c r="O33" s="4"/>
      <c r="P33" s="4" t="s">
        <v>173</v>
      </c>
      <c r="Q33" s="4"/>
      <c r="R33" s="4"/>
      <c r="S33" s="1"/>
      <c r="T33" s="1"/>
      <c r="U33" s="1" t="s">
        <v>173</v>
      </c>
      <c r="V33" s="1" t="s">
        <v>173</v>
      </c>
      <c r="W33" s="1" t="s">
        <v>173</v>
      </c>
      <c r="X33" s="1" t="s">
        <v>173</v>
      </c>
      <c r="Y33" s="1" t="s">
        <v>173</v>
      </c>
      <c r="Z33" s="1"/>
      <c r="AA33" s="1"/>
      <c r="AB33" s="1"/>
      <c r="AC33" s="1"/>
      <c r="AD33" s="1"/>
      <c r="AE33" s="1"/>
      <c r="AF33" s="1"/>
      <c r="AG33" s="80" t="b">
        <f t="shared" si="0"/>
        <v>1</v>
      </c>
      <c r="AH33" s="10"/>
    </row>
    <row r="34" spans="1:34" ht="15" customHeight="1" thickBot="1">
      <c r="A34" s="10"/>
      <c r="B34" s="108" t="s">
        <v>64</v>
      </c>
      <c r="C34" s="109">
        <v>2.8</v>
      </c>
      <c r="D34" s="129" t="s">
        <v>199</v>
      </c>
      <c r="E34" s="130"/>
      <c r="F34" s="130"/>
      <c r="G34" s="130"/>
      <c r="H34" s="130"/>
      <c r="I34" s="130"/>
      <c r="J34" s="130"/>
      <c r="K34" s="130"/>
      <c r="L34" s="131"/>
      <c r="M34" s="13" t="s">
        <v>61</v>
      </c>
      <c r="N34" s="13" t="s">
        <v>61</v>
      </c>
      <c r="O34" s="77" t="s">
        <v>173</v>
      </c>
      <c r="P34" s="4" t="s">
        <v>173</v>
      </c>
      <c r="Q34" s="4"/>
      <c r="R34" s="4"/>
      <c r="S34" s="1"/>
      <c r="T34" s="1"/>
      <c r="U34" s="1" t="s">
        <v>173</v>
      </c>
      <c r="V34" s="1" t="s">
        <v>173</v>
      </c>
      <c r="W34" s="1" t="s">
        <v>173</v>
      </c>
      <c r="X34" s="1" t="s">
        <v>173</v>
      </c>
      <c r="Y34" s="1" t="s">
        <v>173</v>
      </c>
      <c r="Z34" s="1"/>
      <c r="AA34" s="1"/>
      <c r="AB34" s="1"/>
      <c r="AC34" s="1"/>
      <c r="AD34" s="1" t="s">
        <v>173</v>
      </c>
      <c r="AE34" s="1" t="s">
        <v>173</v>
      </c>
      <c r="AF34" s="1"/>
      <c r="AG34" s="80" t="b">
        <f t="shared" si="0"/>
        <v>1</v>
      </c>
      <c r="AH34" s="10"/>
    </row>
    <row r="35" spans="1:34" ht="15" customHeight="1" thickBot="1">
      <c r="A35" s="10"/>
      <c r="B35" s="71" t="s">
        <v>65</v>
      </c>
      <c r="C35" s="72">
        <v>2.1</v>
      </c>
      <c r="D35" s="129" t="s">
        <v>13</v>
      </c>
      <c r="E35" s="130"/>
      <c r="F35" s="130"/>
      <c r="G35" s="130"/>
      <c r="H35" s="130"/>
      <c r="I35" s="130"/>
      <c r="J35" s="130"/>
      <c r="K35" s="130"/>
      <c r="L35" s="131"/>
      <c r="M35" s="13" t="s">
        <v>61</v>
      </c>
      <c r="N35" s="13" t="s">
        <v>61</v>
      </c>
      <c r="O35" s="77" t="s">
        <v>173</v>
      </c>
      <c r="P35" s="4"/>
      <c r="Q35" s="4"/>
      <c r="R35" s="4"/>
      <c r="S35" s="1"/>
      <c r="T35" s="1"/>
      <c r="U35" s="1" t="s">
        <v>173</v>
      </c>
      <c r="V35" s="1" t="s">
        <v>173</v>
      </c>
      <c r="W35" s="1" t="s">
        <v>173</v>
      </c>
      <c r="X35" s="1" t="s">
        <v>173</v>
      </c>
      <c r="Y35" s="1" t="s">
        <v>173</v>
      </c>
      <c r="Z35" s="1"/>
      <c r="AA35" s="1"/>
      <c r="AB35" s="1"/>
      <c r="AC35" s="1"/>
      <c r="AD35" s="1"/>
      <c r="AE35" s="1"/>
      <c r="AF35" s="1"/>
      <c r="AG35" s="80" t="b">
        <f t="shared" si="0"/>
        <v>1</v>
      </c>
      <c r="AH35" s="10"/>
    </row>
    <row r="36" spans="1:34" ht="15" customHeight="1" thickBot="1">
      <c r="A36" s="10"/>
      <c r="B36" s="71" t="s">
        <v>65</v>
      </c>
      <c r="C36" s="72">
        <v>2.2</v>
      </c>
      <c r="D36" s="129" t="s">
        <v>14</v>
      </c>
      <c r="E36" s="130"/>
      <c r="F36" s="130"/>
      <c r="G36" s="130"/>
      <c r="H36" s="130"/>
      <c r="I36" s="130"/>
      <c r="J36" s="130"/>
      <c r="K36" s="130"/>
      <c r="L36" s="131"/>
      <c r="M36" s="13" t="s">
        <v>61</v>
      </c>
      <c r="N36" s="13" t="s">
        <v>61</v>
      </c>
      <c r="O36" s="77" t="s">
        <v>173</v>
      </c>
      <c r="P36" s="4" t="s">
        <v>173</v>
      </c>
      <c r="Q36" s="4"/>
      <c r="R36" s="4"/>
      <c r="S36" s="1"/>
      <c r="T36" s="1"/>
      <c r="U36" s="1" t="s">
        <v>173</v>
      </c>
      <c r="V36" s="1" t="s">
        <v>173</v>
      </c>
      <c r="W36" s="1" t="s">
        <v>173</v>
      </c>
      <c r="X36" s="1" t="s">
        <v>173</v>
      </c>
      <c r="Y36" s="1" t="s">
        <v>173</v>
      </c>
      <c r="Z36" s="1"/>
      <c r="AA36" s="1"/>
      <c r="AB36" s="1"/>
      <c r="AC36" s="1"/>
      <c r="AD36" s="1" t="s">
        <v>173</v>
      </c>
      <c r="AE36" s="1" t="s">
        <v>173</v>
      </c>
      <c r="AF36" s="1"/>
      <c r="AG36" s="80" t="b">
        <f t="shared" si="0"/>
        <v>1</v>
      </c>
      <c r="AH36" s="10"/>
    </row>
    <row r="37" spans="1:34" s="101" customFormat="1" ht="15" customHeight="1" thickBot="1">
      <c r="A37" s="46"/>
      <c r="B37" s="43" t="s">
        <v>65</v>
      </c>
      <c r="C37" s="73">
        <v>2.3</v>
      </c>
      <c r="D37" s="129" t="s">
        <v>195</v>
      </c>
      <c r="E37" s="130"/>
      <c r="F37" s="130"/>
      <c r="G37" s="130"/>
      <c r="H37" s="130"/>
      <c r="I37" s="130"/>
      <c r="J37" s="130"/>
      <c r="K37" s="130"/>
      <c r="L37" s="131"/>
      <c r="M37" s="13" t="s">
        <v>61</v>
      </c>
      <c r="N37" s="13" t="s">
        <v>61</v>
      </c>
      <c r="O37" s="77" t="s">
        <v>173</v>
      </c>
      <c r="P37" s="4" t="s">
        <v>173</v>
      </c>
      <c r="Q37" s="4"/>
      <c r="R37" s="4"/>
      <c r="S37" s="1"/>
      <c r="T37" s="1"/>
      <c r="U37" s="1" t="s">
        <v>173</v>
      </c>
      <c r="V37" s="1" t="s">
        <v>173</v>
      </c>
      <c r="W37" s="1" t="s">
        <v>173</v>
      </c>
      <c r="X37" s="1" t="s">
        <v>173</v>
      </c>
      <c r="Y37" s="1" t="s">
        <v>173</v>
      </c>
      <c r="Z37" s="1"/>
      <c r="AA37" s="1"/>
      <c r="AB37" s="1"/>
      <c r="AC37" s="1"/>
      <c r="AD37" s="1" t="s">
        <v>173</v>
      </c>
      <c r="AE37" s="1" t="s">
        <v>173</v>
      </c>
      <c r="AF37" s="1"/>
      <c r="AG37" s="80" t="b">
        <f>IF(OR(AND(O$14=TRUE,O37="X"),AND(P$14=TRUE,P37="X"),AND(Q$14=TRUE,Q37="X"),AND(R$14=TRUE,R37="X"),AND(S$14=TRUE,S37="X"),AND(T$14=TRUE,T37="X"),AND(U$14=TRUE,U37="X"),AND(V$14=TRUE,V37="X"),AND(W$14=TRUE,W37="X"),AND(X$14=TRUE,X37="X"),AND(Y$14=TRUE,Y37="X"),AND(Z$14=TRUE,Z37="X"),AND(AA$14=TRUE,AA37="X"),AND(AB$14=TRUE,AB37="X"),AND(AC$14=TRUE,AC37="X"),AND(AD$14=TRUE,AD37="X"),AND(AE$14=TRUE,AE37="X"),AND(AF$14=TRUE,AF37="X")),TRUE,FALSE)</f>
        <v>1</v>
      </c>
      <c r="AH37" s="46"/>
    </row>
    <row r="38" spans="1:34" ht="14.25" thickBot="1">
      <c r="A38" s="10"/>
      <c r="B38" s="50" t="s">
        <v>15</v>
      </c>
      <c r="C38" s="53"/>
      <c r="D38" s="79"/>
      <c r="E38" s="79"/>
      <c r="F38" s="79"/>
      <c r="G38" s="79"/>
      <c r="H38" s="79"/>
      <c r="I38" s="79"/>
      <c r="J38" s="79"/>
      <c r="K38" s="79"/>
      <c r="L38" s="79"/>
      <c r="M38" s="25"/>
      <c r="N38" s="25"/>
      <c r="O38" s="3"/>
      <c r="P38" s="3"/>
      <c r="Q38" s="3"/>
      <c r="R38" s="3"/>
      <c r="S38" s="3"/>
      <c r="T38" s="3"/>
      <c r="U38" s="3"/>
      <c r="V38" s="3"/>
      <c r="W38" s="3"/>
      <c r="X38" s="3"/>
      <c r="Y38" s="3"/>
      <c r="Z38" s="3"/>
      <c r="AA38" s="3"/>
      <c r="AB38" s="3"/>
      <c r="AC38" s="3"/>
      <c r="AD38" s="3"/>
      <c r="AE38" s="3"/>
      <c r="AF38" s="3"/>
      <c r="AG38" s="3" t="b">
        <f>IF(OR(AG39:AG55),TRUE,FALSE)</f>
        <v>1</v>
      </c>
      <c r="AH38" s="10"/>
    </row>
    <row r="39" spans="1:34" ht="15" customHeight="1" thickBot="1">
      <c r="A39" s="10"/>
      <c r="B39" s="104" t="s">
        <v>63</v>
      </c>
      <c r="C39" s="105">
        <v>3.1</v>
      </c>
      <c r="D39" s="129" t="s">
        <v>250</v>
      </c>
      <c r="E39" s="130"/>
      <c r="F39" s="130"/>
      <c r="G39" s="130"/>
      <c r="H39" s="130"/>
      <c r="I39" s="130"/>
      <c r="J39" s="130"/>
      <c r="K39" s="130"/>
      <c r="L39" s="131"/>
      <c r="M39" s="13" t="s">
        <v>61</v>
      </c>
      <c r="N39" s="13" t="s">
        <v>61</v>
      </c>
      <c r="O39" s="4" t="s">
        <v>173</v>
      </c>
      <c r="P39" s="4"/>
      <c r="Q39" s="4"/>
      <c r="R39" s="4"/>
      <c r="S39" s="1"/>
      <c r="T39" s="1"/>
      <c r="U39" s="1"/>
      <c r="V39" s="1"/>
      <c r="W39" s="1"/>
      <c r="X39" s="1"/>
      <c r="Y39" s="1"/>
      <c r="Z39" s="1"/>
      <c r="AA39" s="1"/>
      <c r="AB39" s="1"/>
      <c r="AC39" s="1"/>
      <c r="AD39" s="1" t="s">
        <v>173</v>
      </c>
      <c r="AE39" s="1" t="s">
        <v>173</v>
      </c>
      <c r="AF39" s="1" t="s">
        <v>173</v>
      </c>
      <c r="AG39" s="80" t="b">
        <f t="shared" si="0"/>
        <v>0</v>
      </c>
      <c r="AH39" s="10"/>
    </row>
    <row r="40" spans="1:34" ht="15" customHeight="1" thickBot="1">
      <c r="A40" s="10"/>
      <c r="B40" s="104" t="s">
        <v>63</v>
      </c>
      <c r="C40" s="105">
        <v>3.2</v>
      </c>
      <c r="D40" s="129" t="s">
        <v>200</v>
      </c>
      <c r="E40" s="130"/>
      <c r="F40" s="130"/>
      <c r="G40" s="130"/>
      <c r="H40" s="130"/>
      <c r="I40" s="130"/>
      <c r="J40" s="130"/>
      <c r="K40" s="130"/>
      <c r="L40" s="131"/>
      <c r="M40" s="13" t="s">
        <v>61</v>
      </c>
      <c r="N40" s="13" t="s">
        <v>61</v>
      </c>
      <c r="O40" s="4" t="s">
        <v>173</v>
      </c>
      <c r="P40" s="4"/>
      <c r="Q40" s="4"/>
      <c r="R40" s="4"/>
      <c r="S40" s="1"/>
      <c r="T40" s="1"/>
      <c r="U40" s="1"/>
      <c r="V40" s="1"/>
      <c r="W40" s="1"/>
      <c r="X40" s="1"/>
      <c r="Y40" s="1"/>
      <c r="Z40" s="1"/>
      <c r="AA40" s="1"/>
      <c r="AB40" s="1"/>
      <c r="AC40" s="1"/>
      <c r="AD40" s="1"/>
      <c r="AE40" s="1"/>
      <c r="AF40" s="1"/>
      <c r="AG40" s="80" t="b">
        <f t="shared" si="0"/>
        <v>0</v>
      </c>
      <c r="AH40" s="10"/>
    </row>
    <row r="41" spans="1:34" ht="15" customHeight="1" thickBot="1">
      <c r="A41" s="10"/>
      <c r="B41" s="104" t="s">
        <v>63</v>
      </c>
      <c r="C41" s="105">
        <v>3.3</v>
      </c>
      <c r="D41" s="132" t="s">
        <v>94</v>
      </c>
      <c r="E41" s="133"/>
      <c r="F41" s="133"/>
      <c r="G41" s="133"/>
      <c r="H41" s="133"/>
      <c r="I41" s="133"/>
      <c r="J41" s="133"/>
      <c r="K41" s="133"/>
      <c r="L41" s="134"/>
      <c r="M41" s="13" t="s">
        <v>61</v>
      </c>
      <c r="N41" s="13" t="s">
        <v>61</v>
      </c>
      <c r="O41" s="4" t="s">
        <v>173</v>
      </c>
      <c r="P41" s="4"/>
      <c r="Q41" s="4" t="s">
        <v>173</v>
      </c>
      <c r="R41" s="4" t="s">
        <v>173</v>
      </c>
      <c r="S41" s="1" t="s">
        <v>173</v>
      </c>
      <c r="T41" s="1" t="s">
        <v>173</v>
      </c>
      <c r="U41" s="1"/>
      <c r="V41" s="1"/>
      <c r="W41" s="1"/>
      <c r="X41" s="1"/>
      <c r="Y41" s="1"/>
      <c r="Z41" s="1"/>
      <c r="AA41" s="1"/>
      <c r="AB41" s="1"/>
      <c r="AC41" s="1"/>
      <c r="AD41" s="1"/>
      <c r="AE41" s="1"/>
      <c r="AF41" s="1"/>
      <c r="AG41" s="80" t="b">
        <f t="shared" si="0"/>
        <v>0</v>
      </c>
      <c r="AH41" s="10"/>
    </row>
    <row r="42" spans="1:34" ht="15" customHeight="1" thickBot="1">
      <c r="A42" s="46"/>
      <c r="B42" s="104" t="s">
        <v>63</v>
      </c>
      <c r="C42" s="105">
        <v>3.4</v>
      </c>
      <c r="D42" s="132" t="s">
        <v>163</v>
      </c>
      <c r="E42" s="133"/>
      <c r="F42" s="133"/>
      <c r="G42" s="133"/>
      <c r="H42" s="133"/>
      <c r="I42" s="133"/>
      <c r="J42" s="133"/>
      <c r="K42" s="133"/>
      <c r="L42" s="134"/>
      <c r="M42" s="13" t="s">
        <v>61</v>
      </c>
      <c r="N42" s="13" t="s">
        <v>61</v>
      </c>
      <c r="O42" s="4" t="s">
        <v>173</v>
      </c>
      <c r="P42" s="4"/>
      <c r="Q42" s="4" t="s">
        <v>173</v>
      </c>
      <c r="R42" s="4" t="s">
        <v>173</v>
      </c>
      <c r="S42" s="1" t="s">
        <v>173</v>
      </c>
      <c r="T42" s="1" t="s">
        <v>173</v>
      </c>
      <c r="U42" s="1"/>
      <c r="V42" s="1"/>
      <c r="W42" s="1" t="s">
        <v>173</v>
      </c>
      <c r="X42" s="1" t="s">
        <v>173</v>
      </c>
      <c r="Y42" s="1"/>
      <c r="Z42" s="1"/>
      <c r="AA42" s="1"/>
      <c r="AB42" s="1"/>
      <c r="AC42" s="1"/>
      <c r="AD42" s="1"/>
      <c r="AE42" s="1"/>
      <c r="AF42" s="1"/>
      <c r="AG42" s="80" t="b">
        <f t="shared" si="0"/>
        <v>1</v>
      </c>
      <c r="AH42" s="46"/>
    </row>
    <row r="43" spans="1:34" ht="15" customHeight="1" thickBot="1">
      <c r="A43" s="10"/>
      <c r="B43" s="108" t="s">
        <v>64</v>
      </c>
      <c r="C43" s="109">
        <v>3.1</v>
      </c>
      <c r="D43" s="132" t="s">
        <v>95</v>
      </c>
      <c r="E43" s="133"/>
      <c r="F43" s="133"/>
      <c r="G43" s="133"/>
      <c r="H43" s="133"/>
      <c r="I43" s="133"/>
      <c r="J43" s="133"/>
      <c r="K43" s="133"/>
      <c r="L43" s="134"/>
      <c r="M43" s="102" t="s">
        <v>61</v>
      </c>
      <c r="N43" s="102" t="s">
        <v>61</v>
      </c>
      <c r="O43" s="4"/>
      <c r="P43" s="4"/>
      <c r="Q43" s="4" t="s">
        <v>173</v>
      </c>
      <c r="R43" s="4" t="s">
        <v>173</v>
      </c>
      <c r="S43" s="1" t="s">
        <v>173</v>
      </c>
      <c r="T43" s="1" t="s">
        <v>173</v>
      </c>
      <c r="U43" s="1" t="s">
        <v>173</v>
      </c>
      <c r="V43" s="1" t="s">
        <v>173</v>
      </c>
      <c r="W43" s="1" t="s">
        <v>173</v>
      </c>
      <c r="X43" s="1" t="s">
        <v>173</v>
      </c>
      <c r="Y43" s="1" t="s">
        <v>173</v>
      </c>
      <c r="Z43" s="1"/>
      <c r="AA43" s="1"/>
      <c r="AB43" s="1"/>
      <c r="AC43" s="1"/>
      <c r="AD43" s="1" t="s">
        <v>173</v>
      </c>
      <c r="AE43" s="1" t="s">
        <v>173</v>
      </c>
      <c r="AF43" s="1" t="s">
        <v>173</v>
      </c>
      <c r="AG43" s="80" t="b">
        <f t="shared" si="0"/>
        <v>1</v>
      </c>
      <c r="AH43" s="10"/>
    </row>
    <row r="44" spans="1:34" ht="15" customHeight="1" thickBot="1">
      <c r="A44" s="10"/>
      <c r="B44" s="108" t="s">
        <v>64</v>
      </c>
      <c r="C44" s="109">
        <v>3.2</v>
      </c>
      <c r="D44" s="132" t="s">
        <v>16</v>
      </c>
      <c r="E44" s="133"/>
      <c r="F44" s="133"/>
      <c r="G44" s="133"/>
      <c r="H44" s="133"/>
      <c r="I44" s="133"/>
      <c r="J44" s="133"/>
      <c r="K44" s="133"/>
      <c r="L44" s="134"/>
      <c r="M44" s="13" t="s">
        <v>61</v>
      </c>
      <c r="N44" s="13" t="s">
        <v>61</v>
      </c>
      <c r="O44" s="4"/>
      <c r="P44" s="4"/>
      <c r="Q44" s="4" t="s">
        <v>173</v>
      </c>
      <c r="R44" s="4" t="s">
        <v>173</v>
      </c>
      <c r="S44" s="5" t="s">
        <v>173</v>
      </c>
      <c r="T44" s="5" t="s">
        <v>173</v>
      </c>
      <c r="U44" s="5"/>
      <c r="V44" s="5"/>
      <c r="W44" s="5"/>
      <c r="X44" s="5"/>
      <c r="Y44" s="5"/>
      <c r="Z44" s="5"/>
      <c r="AA44" s="5"/>
      <c r="AB44" s="5"/>
      <c r="AC44" s="5"/>
      <c r="AD44" s="5" t="s">
        <v>173</v>
      </c>
      <c r="AE44" s="5" t="s">
        <v>173</v>
      </c>
      <c r="AF44" s="5" t="s">
        <v>173</v>
      </c>
      <c r="AG44" s="80" t="b">
        <f t="shared" si="0"/>
        <v>0</v>
      </c>
      <c r="AH44" s="10"/>
    </row>
    <row r="45" spans="1:34" ht="15" customHeight="1" thickBot="1">
      <c r="A45" s="10"/>
      <c r="B45" s="108" t="s">
        <v>64</v>
      </c>
      <c r="C45" s="109">
        <v>3.3</v>
      </c>
      <c r="D45" s="132" t="s">
        <v>201</v>
      </c>
      <c r="E45" s="133"/>
      <c r="F45" s="133"/>
      <c r="G45" s="133"/>
      <c r="H45" s="133"/>
      <c r="I45" s="133"/>
      <c r="J45" s="133"/>
      <c r="K45" s="133"/>
      <c r="L45" s="134"/>
      <c r="M45" s="13" t="s">
        <v>61</v>
      </c>
      <c r="N45" s="13" t="s">
        <v>61</v>
      </c>
      <c r="O45" s="5"/>
      <c r="P45" s="5"/>
      <c r="Q45" s="5"/>
      <c r="R45" s="4" t="s">
        <v>173</v>
      </c>
      <c r="S45" s="1" t="s">
        <v>173</v>
      </c>
      <c r="T45" s="1" t="s">
        <v>173</v>
      </c>
      <c r="U45" s="5"/>
      <c r="V45" s="5"/>
      <c r="W45" s="5"/>
      <c r="X45" s="5"/>
      <c r="Y45" s="5"/>
      <c r="Z45" s="5"/>
      <c r="AA45" s="5"/>
      <c r="AB45" s="5"/>
      <c r="AC45" s="5"/>
      <c r="AD45" s="5"/>
      <c r="AE45" s="5"/>
      <c r="AF45" s="5"/>
      <c r="AG45" s="80" t="b">
        <f t="shared" si="0"/>
        <v>0</v>
      </c>
      <c r="AH45" s="10"/>
    </row>
    <row r="46" spans="1:34" ht="15" customHeight="1" thickBot="1">
      <c r="A46" s="10"/>
      <c r="B46" s="108" t="s">
        <v>64</v>
      </c>
      <c r="C46" s="109">
        <v>3.4</v>
      </c>
      <c r="D46" s="132" t="s">
        <v>202</v>
      </c>
      <c r="E46" s="133"/>
      <c r="F46" s="133"/>
      <c r="G46" s="133"/>
      <c r="H46" s="133"/>
      <c r="I46" s="133"/>
      <c r="J46" s="133"/>
      <c r="K46" s="133"/>
      <c r="L46" s="134"/>
      <c r="M46" s="13" t="s">
        <v>61</v>
      </c>
      <c r="N46" s="13" t="s">
        <v>61</v>
      </c>
      <c r="O46" s="5"/>
      <c r="P46" s="5"/>
      <c r="Q46" s="4" t="s">
        <v>173</v>
      </c>
      <c r="R46" s="4" t="s">
        <v>173</v>
      </c>
      <c r="S46" s="1"/>
      <c r="T46" s="1" t="s">
        <v>173</v>
      </c>
      <c r="U46" s="5"/>
      <c r="V46" s="5"/>
      <c r="W46" s="5"/>
      <c r="X46" s="5"/>
      <c r="Y46" s="5"/>
      <c r="Z46" s="5"/>
      <c r="AA46" s="5"/>
      <c r="AB46" s="5"/>
      <c r="AC46" s="5"/>
      <c r="AD46" s="5"/>
      <c r="AE46" s="5"/>
      <c r="AF46" s="5"/>
      <c r="AG46" s="80" t="b">
        <f t="shared" si="0"/>
        <v>0</v>
      </c>
      <c r="AH46" s="10"/>
    </row>
    <row r="47" spans="1:34" ht="15" customHeight="1" thickBot="1">
      <c r="A47" s="10"/>
      <c r="B47" s="108" t="s">
        <v>64</v>
      </c>
      <c r="C47" s="109">
        <v>3.5</v>
      </c>
      <c r="D47" s="132" t="s">
        <v>96</v>
      </c>
      <c r="E47" s="133"/>
      <c r="F47" s="133"/>
      <c r="G47" s="133"/>
      <c r="H47" s="133"/>
      <c r="I47" s="133"/>
      <c r="J47" s="133"/>
      <c r="K47" s="133"/>
      <c r="L47" s="134"/>
      <c r="M47" s="13" t="s">
        <v>61</v>
      </c>
      <c r="N47" s="13" t="s">
        <v>61</v>
      </c>
      <c r="O47" s="5"/>
      <c r="P47" s="5"/>
      <c r="Q47" s="5"/>
      <c r="R47" s="5"/>
      <c r="S47" s="5"/>
      <c r="T47" s="5"/>
      <c r="U47" s="5" t="s">
        <v>173</v>
      </c>
      <c r="V47" s="5" t="s">
        <v>173</v>
      </c>
      <c r="W47" s="5" t="s">
        <v>173</v>
      </c>
      <c r="X47" s="5" t="s">
        <v>173</v>
      </c>
      <c r="Y47" s="5" t="s">
        <v>173</v>
      </c>
      <c r="Z47" s="5"/>
      <c r="AA47" s="5"/>
      <c r="AB47" s="5"/>
      <c r="AC47" s="5"/>
      <c r="AD47" s="5"/>
      <c r="AE47" s="5"/>
      <c r="AF47" s="5"/>
      <c r="AG47" s="80" t="b">
        <f t="shared" si="0"/>
        <v>1</v>
      </c>
      <c r="AH47" s="10"/>
    </row>
    <row r="48" spans="1:34" ht="15" customHeight="1" thickBot="1">
      <c r="A48" s="10"/>
      <c r="B48" s="108" t="s">
        <v>64</v>
      </c>
      <c r="C48" s="109">
        <v>3.6</v>
      </c>
      <c r="D48" s="132" t="s">
        <v>97</v>
      </c>
      <c r="E48" s="133"/>
      <c r="F48" s="133"/>
      <c r="G48" s="133"/>
      <c r="H48" s="133"/>
      <c r="I48" s="133"/>
      <c r="J48" s="133"/>
      <c r="K48" s="133"/>
      <c r="L48" s="134"/>
      <c r="M48" s="13" t="s">
        <v>61</v>
      </c>
      <c r="N48" s="13" t="s">
        <v>61</v>
      </c>
      <c r="O48" s="5"/>
      <c r="P48" s="5"/>
      <c r="Q48" s="4" t="s">
        <v>173</v>
      </c>
      <c r="R48" s="4" t="s">
        <v>173</v>
      </c>
      <c r="S48" s="5"/>
      <c r="T48" s="5" t="s">
        <v>173</v>
      </c>
      <c r="U48" s="5" t="s">
        <v>173</v>
      </c>
      <c r="V48" s="5" t="s">
        <v>173</v>
      </c>
      <c r="W48" s="5" t="s">
        <v>173</v>
      </c>
      <c r="X48" s="5" t="s">
        <v>173</v>
      </c>
      <c r="Y48" s="5" t="s">
        <v>173</v>
      </c>
      <c r="Z48" s="5"/>
      <c r="AA48" s="5"/>
      <c r="AB48" s="5"/>
      <c r="AC48" s="5"/>
      <c r="AD48" s="5"/>
      <c r="AE48" s="5"/>
      <c r="AF48" s="5"/>
      <c r="AG48" s="80" t="b">
        <f t="shared" si="0"/>
        <v>1</v>
      </c>
      <c r="AH48" s="10"/>
    </row>
    <row r="49" spans="1:34" ht="15" customHeight="1" thickBot="1">
      <c r="A49" s="10"/>
      <c r="B49" s="108" t="s">
        <v>64</v>
      </c>
      <c r="C49" s="109">
        <v>3.7</v>
      </c>
      <c r="D49" s="132" t="s">
        <v>251</v>
      </c>
      <c r="E49" s="133"/>
      <c r="F49" s="133"/>
      <c r="G49" s="133"/>
      <c r="H49" s="133"/>
      <c r="I49" s="133"/>
      <c r="J49" s="133"/>
      <c r="K49" s="133"/>
      <c r="L49" s="134"/>
      <c r="M49" s="13" t="s">
        <v>61</v>
      </c>
      <c r="N49" s="13" t="s">
        <v>61</v>
      </c>
      <c r="O49" s="5"/>
      <c r="P49" s="5"/>
      <c r="Q49" s="5"/>
      <c r="R49" s="5"/>
      <c r="S49" s="5"/>
      <c r="T49" s="5"/>
      <c r="U49" s="5" t="s">
        <v>173</v>
      </c>
      <c r="V49" s="5" t="s">
        <v>173</v>
      </c>
      <c r="W49" s="5" t="s">
        <v>173</v>
      </c>
      <c r="X49" s="5" t="s">
        <v>173</v>
      </c>
      <c r="Y49" s="5" t="s">
        <v>173</v>
      </c>
      <c r="Z49" s="5"/>
      <c r="AA49" s="5"/>
      <c r="AB49" s="5"/>
      <c r="AC49" s="5"/>
      <c r="AD49" s="5"/>
      <c r="AE49" s="5"/>
      <c r="AF49" s="5"/>
      <c r="AG49" s="80" t="b">
        <f t="shared" si="0"/>
        <v>1</v>
      </c>
      <c r="AH49" s="10"/>
    </row>
    <row r="50" spans="1:34" ht="15" customHeight="1" thickBot="1">
      <c r="A50" s="10"/>
      <c r="B50" s="108" t="s">
        <v>64</v>
      </c>
      <c r="C50" s="109">
        <v>3.8</v>
      </c>
      <c r="D50" s="132" t="s">
        <v>98</v>
      </c>
      <c r="E50" s="133"/>
      <c r="F50" s="133"/>
      <c r="G50" s="133"/>
      <c r="H50" s="133"/>
      <c r="I50" s="133"/>
      <c r="J50" s="133"/>
      <c r="K50" s="133"/>
      <c r="L50" s="134"/>
      <c r="M50" s="13" t="s">
        <v>61</v>
      </c>
      <c r="N50" s="13" t="s">
        <v>61</v>
      </c>
      <c r="O50" s="4"/>
      <c r="P50" s="4"/>
      <c r="Q50" s="4" t="s">
        <v>173</v>
      </c>
      <c r="R50" s="4" t="s">
        <v>173</v>
      </c>
      <c r="S50" s="5" t="s">
        <v>173</v>
      </c>
      <c r="T50" s="5" t="s">
        <v>173</v>
      </c>
      <c r="U50" s="5"/>
      <c r="V50" s="5"/>
      <c r="W50" s="5"/>
      <c r="X50" s="5"/>
      <c r="Y50" s="5"/>
      <c r="Z50" s="5"/>
      <c r="AA50" s="5" t="s">
        <v>173</v>
      </c>
      <c r="AB50" s="5"/>
      <c r="AC50" s="5"/>
      <c r="AD50" s="5" t="s">
        <v>173</v>
      </c>
      <c r="AE50" s="5" t="s">
        <v>173</v>
      </c>
      <c r="AF50" s="5"/>
      <c r="AG50" s="80" t="b">
        <f t="shared" si="0"/>
        <v>0</v>
      </c>
      <c r="AH50" s="10"/>
    </row>
    <row r="51" spans="1:34" ht="15" customHeight="1" thickBot="1">
      <c r="A51" s="10"/>
      <c r="B51" s="108" t="s">
        <v>64</v>
      </c>
      <c r="C51" s="109">
        <v>3.9</v>
      </c>
      <c r="D51" s="132" t="s">
        <v>99</v>
      </c>
      <c r="E51" s="133"/>
      <c r="F51" s="133"/>
      <c r="G51" s="133"/>
      <c r="H51" s="133"/>
      <c r="I51" s="133"/>
      <c r="J51" s="133"/>
      <c r="K51" s="133"/>
      <c r="L51" s="134"/>
      <c r="M51" s="13" t="s">
        <v>61</v>
      </c>
      <c r="N51" s="13" t="s">
        <v>61</v>
      </c>
      <c r="O51" s="5"/>
      <c r="P51" s="5"/>
      <c r="Q51" s="4" t="s">
        <v>173</v>
      </c>
      <c r="R51" s="5"/>
      <c r="S51" s="5"/>
      <c r="T51" s="5"/>
      <c r="U51" s="5"/>
      <c r="V51" s="5"/>
      <c r="W51" s="5"/>
      <c r="X51" s="5"/>
      <c r="Y51" s="5"/>
      <c r="Z51" s="5"/>
      <c r="AA51" s="5"/>
      <c r="AB51" s="5"/>
      <c r="AC51" s="5"/>
      <c r="AD51" s="5"/>
      <c r="AE51" s="5"/>
      <c r="AF51" s="5"/>
      <c r="AG51" s="80" t="b">
        <f t="shared" si="0"/>
        <v>0</v>
      </c>
      <c r="AH51" s="10"/>
    </row>
    <row r="52" spans="1:34" ht="15" customHeight="1" thickBot="1">
      <c r="A52" s="10"/>
      <c r="B52" s="108" t="s">
        <v>64</v>
      </c>
      <c r="C52" s="109" t="s">
        <v>72</v>
      </c>
      <c r="D52" s="132" t="s">
        <v>203</v>
      </c>
      <c r="E52" s="133"/>
      <c r="F52" s="133"/>
      <c r="G52" s="133"/>
      <c r="H52" s="133"/>
      <c r="I52" s="133"/>
      <c r="J52" s="133"/>
      <c r="K52" s="133"/>
      <c r="L52" s="134"/>
      <c r="M52" s="13" t="s">
        <v>61</v>
      </c>
      <c r="N52" s="13" t="s">
        <v>61</v>
      </c>
      <c r="O52" s="4"/>
      <c r="P52" s="4"/>
      <c r="Q52" s="4" t="s">
        <v>173</v>
      </c>
      <c r="R52" s="4" t="s">
        <v>173</v>
      </c>
      <c r="S52" s="1"/>
      <c r="T52" s="1" t="s">
        <v>173</v>
      </c>
      <c r="U52" s="1"/>
      <c r="V52" s="1"/>
      <c r="W52" s="1"/>
      <c r="X52" s="1"/>
      <c r="Y52" s="1"/>
      <c r="Z52" s="1"/>
      <c r="AA52" s="1" t="s">
        <v>173</v>
      </c>
      <c r="AB52" s="1"/>
      <c r="AC52" s="1" t="s">
        <v>173</v>
      </c>
      <c r="AD52" s="1"/>
      <c r="AE52" s="1"/>
      <c r="AF52" s="1"/>
      <c r="AG52" s="80" t="b">
        <f t="shared" si="0"/>
        <v>0</v>
      </c>
      <c r="AH52" s="10"/>
    </row>
    <row r="53" spans="1:34" ht="15" customHeight="1" thickBot="1">
      <c r="A53" s="10"/>
      <c r="B53" s="71" t="s">
        <v>65</v>
      </c>
      <c r="C53" s="72">
        <v>3.1</v>
      </c>
      <c r="D53" s="132" t="s">
        <v>204</v>
      </c>
      <c r="E53" s="133"/>
      <c r="F53" s="133"/>
      <c r="G53" s="133"/>
      <c r="H53" s="133"/>
      <c r="I53" s="133"/>
      <c r="J53" s="133"/>
      <c r="K53" s="133"/>
      <c r="L53" s="134"/>
      <c r="M53" s="13" t="s">
        <v>61</v>
      </c>
      <c r="N53" s="13" t="s">
        <v>61</v>
      </c>
      <c r="O53" s="5"/>
      <c r="P53" s="5"/>
      <c r="Q53" s="5"/>
      <c r="R53" s="4"/>
      <c r="S53" s="5"/>
      <c r="T53" s="5" t="s">
        <v>173</v>
      </c>
      <c r="U53" s="5"/>
      <c r="V53" s="5"/>
      <c r="W53" s="5" t="s">
        <v>173</v>
      </c>
      <c r="X53" s="5" t="s">
        <v>173</v>
      </c>
      <c r="Y53" s="5"/>
      <c r="Z53" s="5"/>
      <c r="AA53" s="5"/>
      <c r="AB53" s="5"/>
      <c r="AC53" s="5"/>
      <c r="AD53" s="5"/>
      <c r="AE53" s="5"/>
      <c r="AF53" s="5"/>
      <c r="AG53" s="80" t="b">
        <f t="shared" si="0"/>
        <v>1</v>
      </c>
      <c r="AH53" s="10"/>
    </row>
    <row r="54" spans="1:34" ht="15" customHeight="1" thickBot="1">
      <c r="A54" s="10"/>
      <c r="B54" s="71" t="s">
        <v>65</v>
      </c>
      <c r="C54" s="72">
        <v>3.2</v>
      </c>
      <c r="D54" s="132" t="s">
        <v>17</v>
      </c>
      <c r="E54" s="133"/>
      <c r="F54" s="133"/>
      <c r="G54" s="133"/>
      <c r="H54" s="133"/>
      <c r="I54" s="133"/>
      <c r="J54" s="133"/>
      <c r="K54" s="133"/>
      <c r="L54" s="134"/>
      <c r="M54" s="13" t="s">
        <v>61</v>
      </c>
      <c r="N54" s="13" t="s">
        <v>61</v>
      </c>
      <c r="O54" s="4"/>
      <c r="P54" s="4"/>
      <c r="Q54" s="4" t="s">
        <v>173</v>
      </c>
      <c r="R54" s="4" t="s">
        <v>173</v>
      </c>
      <c r="S54" s="5" t="s">
        <v>173</v>
      </c>
      <c r="T54" s="5" t="s">
        <v>173</v>
      </c>
      <c r="U54" s="5" t="s">
        <v>173</v>
      </c>
      <c r="V54" s="5" t="s">
        <v>173</v>
      </c>
      <c r="W54" s="5" t="s">
        <v>173</v>
      </c>
      <c r="X54" s="5" t="s">
        <v>173</v>
      </c>
      <c r="Y54" s="5" t="s">
        <v>173</v>
      </c>
      <c r="Z54" s="5"/>
      <c r="AA54" s="5"/>
      <c r="AB54" s="5"/>
      <c r="AC54" s="5"/>
      <c r="AD54" s="5"/>
      <c r="AE54" s="5"/>
      <c r="AF54" s="5"/>
      <c r="AG54" s="80" t="b">
        <f t="shared" si="0"/>
        <v>1</v>
      </c>
      <c r="AH54" s="10"/>
    </row>
    <row r="55" spans="1:34" ht="15" customHeight="1" thickBot="1">
      <c r="A55" s="10"/>
      <c r="B55" s="43" t="s">
        <v>65</v>
      </c>
      <c r="C55" s="73">
        <v>3.3</v>
      </c>
      <c r="D55" s="132" t="s">
        <v>261</v>
      </c>
      <c r="E55" s="133"/>
      <c r="F55" s="133"/>
      <c r="G55" s="133"/>
      <c r="H55" s="133"/>
      <c r="I55" s="133"/>
      <c r="J55" s="133"/>
      <c r="K55" s="133"/>
      <c r="L55" s="134"/>
      <c r="M55" s="13" t="s">
        <v>61</v>
      </c>
      <c r="N55" s="13" t="s">
        <v>61</v>
      </c>
      <c r="O55" s="5"/>
      <c r="P55" s="5"/>
      <c r="Q55" s="5"/>
      <c r="R55" s="5"/>
      <c r="S55" s="5"/>
      <c r="T55" s="5"/>
      <c r="U55" s="5"/>
      <c r="V55" s="5" t="s">
        <v>173</v>
      </c>
      <c r="W55" s="5"/>
      <c r="X55" s="5"/>
      <c r="Y55" s="5"/>
      <c r="Z55" s="5"/>
      <c r="AA55" s="5"/>
      <c r="AB55" s="5"/>
      <c r="AC55" s="5"/>
      <c r="AD55" s="5"/>
      <c r="AE55" s="5"/>
      <c r="AF55" s="5"/>
      <c r="AG55" s="80" t="b">
        <f t="shared" si="0"/>
        <v>1</v>
      </c>
      <c r="AH55" s="10"/>
    </row>
    <row r="56" spans="1:34" ht="14.25" thickBot="1">
      <c r="A56" s="10"/>
      <c r="B56" s="50" t="s">
        <v>18</v>
      </c>
      <c r="C56" s="53"/>
      <c r="D56" s="79"/>
      <c r="E56" s="79"/>
      <c r="F56" s="79"/>
      <c r="G56" s="79"/>
      <c r="H56" s="79"/>
      <c r="I56" s="79"/>
      <c r="J56" s="79"/>
      <c r="K56" s="79"/>
      <c r="L56" s="79"/>
      <c r="M56" s="25"/>
      <c r="N56" s="25"/>
      <c r="O56" s="3"/>
      <c r="P56" s="3"/>
      <c r="Q56" s="3"/>
      <c r="R56" s="3"/>
      <c r="S56" s="3"/>
      <c r="T56" s="3"/>
      <c r="U56" s="3"/>
      <c r="V56" s="3"/>
      <c r="W56" s="3"/>
      <c r="X56" s="3"/>
      <c r="Y56" s="3"/>
      <c r="Z56" s="3"/>
      <c r="AA56" s="3"/>
      <c r="AB56" s="3"/>
      <c r="AC56" s="3"/>
      <c r="AD56" s="3"/>
      <c r="AE56" s="3"/>
      <c r="AF56" s="3"/>
      <c r="AG56" s="3" t="b">
        <f>IF(OR(AG57:AG63),TRUE,FALSE)</f>
        <v>1</v>
      </c>
      <c r="AH56" s="10"/>
    </row>
    <row r="57" spans="1:34" ht="15" customHeight="1" thickBot="1">
      <c r="A57" s="10"/>
      <c r="B57" s="104" t="s">
        <v>63</v>
      </c>
      <c r="C57" s="105">
        <v>4.1</v>
      </c>
      <c r="D57" s="132" t="s">
        <v>100</v>
      </c>
      <c r="E57" s="133"/>
      <c r="F57" s="133"/>
      <c r="G57" s="133"/>
      <c r="H57" s="133"/>
      <c r="I57" s="133"/>
      <c r="J57" s="133"/>
      <c r="K57" s="133"/>
      <c r="L57" s="134"/>
      <c r="M57" s="13" t="s">
        <v>61</v>
      </c>
      <c r="N57" s="13" t="s">
        <v>61</v>
      </c>
      <c r="O57" s="4" t="s">
        <v>173</v>
      </c>
      <c r="P57" s="4"/>
      <c r="Q57" s="4"/>
      <c r="R57" s="4"/>
      <c r="S57" s="5"/>
      <c r="T57" s="5"/>
      <c r="U57" s="5"/>
      <c r="V57" s="5"/>
      <c r="W57" s="5"/>
      <c r="X57" s="5"/>
      <c r="Y57" s="5"/>
      <c r="Z57" s="5"/>
      <c r="AA57" s="5"/>
      <c r="AB57" s="5"/>
      <c r="AC57" s="5"/>
      <c r="AD57" s="5"/>
      <c r="AE57" s="5"/>
      <c r="AF57" s="5"/>
      <c r="AG57" s="80" t="b">
        <f t="shared" si="0"/>
        <v>0</v>
      </c>
      <c r="AH57" s="10"/>
    </row>
    <row r="58" spans="1:34" ht="15" customHeight="1" thickBot="1">
      <c r="A58" s="10"/>
      <c r="B58" s="104" t="s">
        <v>63</v>
      </c>
      <c r="C58" s="105">
        <v>4.2</v>
      </c>
      <c r="D58" s="132" t="s">
        <v>101</v>
      </c>
      <c r="E58" s="133"/>
      <c r="F58" s="133"/>
      <c r="G58" s="133"/>
      <c r="H58" s="133"/>
      <c r="I58" s="133"/>
      <c r="J58" s="133"/>
      <c r="K58" s="133"/>
      <c r="L58" s="134"/>
      <c r="M58" s="13" t="s">
        <v>61</v>
      </c>
      <c r="N58" s="13" t="s">
        <v>61</v>
      </c>
      <c r="O58" s="4" t="s">
        <v>173</v>
      </c>
      <c r="P58" s="4"/>
      <c r="Q58" s="4"/>
      <c r="R58" s="4"/>
      <c r="S58" s="5"/>
      <c r="T58" s="5"/>
      <c r="U58" s="5"/>
      <c r="V58" s="5"/>
      <c r="W58" s="5"/>
      <c r="X58" s="5"/>
      <c r="Y58" s="5"/>
      <c r="Z58" s="5"/>
      <c r="AA58" s="5"/>
      <c r="AB58" s="5"/>
      <c r="AC58" s="5"/>
      <c r="AD58" s="5"/>
      <c r="AE58" s="5"/>
      <c r="AF58" s="5"/>
      <c r="AG58" s="80" t="b">
        <f t="shared" si="0"/>
        <v>0</v>
      </c>
      <c r="AH58" s="10"/>
    </row>
    <row r="59" spans="1:34" ht="15" customHeight="1" thickBot="1">
      <c r="A59" s="10"/>
      <c r="B59" s="108" t="s">
        <v>64</v>
      </c>
      <c r="C59" s="109">
        <v>4.1</v>
      </c>
      <c r="D59" s="132" t="s">
        <v>102</v>
      </c>
      <c r="E59" s="133"/>
      <c r="F59" s="133"/>
      <c r="G59" s="133"/>
      <c r="H59" s="133"/>
      <c r="I59" s="133"/>
      <c r="J59" s="133"/>
      <c r="K59" s="133"/>
      <c r="L59" s="134"/>
      <c r="M59" s="13" t="s">
        <v>61</v>
      </c>
      <c r="N59" s="13" t="s">
        <v>61</v>
      </c>
      <c r="O59" s="4" t="s">
        <v>173</v>
      </c>
      <c r="P59" s="4" t="s">
        <v>173</v>
      </c>
      <c r="Q59" s="4" t="s">
        <v>173</v>
      </c>
      <c r="R59" s="4" t="s">
        <v>173</v>
      </c>
      <c r="S59" s="5" t="s">
        <v>173</v>
      </c>
      <c r="T59" s="5" t="s">
        <v>173</v>
      </c>
      <c r="U59" s="5" t="s">
        <v>173</v>
      </c>
      <c r="V59" s="5" t="s">
        <v>173</v>
      </c>
      <c r="W59" s="5" t="s">
        <v>173</v>
      </c>
      <c r="X59" s="5" t="s">
        <v>173</v>
      </c>
      <c r="Y59" s="5" t="s">
        <v>173</v>
      </c>
      <c r="Z59" s="5" t="s">
        <v>173</v>
      </c>
      <c r="AA59" s="5" t="s">
        <v>173</v>
      </c>
      <c r="AB59" s="5" t="s">
        <v>173</v>
      </c>
      <c r="AC59" s="5" t="s">
        <v>173</v>
      </c>
      <c r="AD59" s="5" t="s">
        <v>173</v>
      </c>
      <c r="AE59" s="5" t="s">
        <v>173</v>
      </c>
      <c r="AF59" s="5"/>
      <c r="AG59" s="80" t="b">
        <f t="shared" si="0"/>
        <v>1</v>
      </c>
      <c r="AH59" s="10"/>
    </row>
    <row r="60" spans="1:34" ht="15" customHeight="1" thickBot="1">
      <c r="A60" s="10"/>
      <c r="B60" s="108" t="s">
        <v>64</v>
      </c>
      <c r="C60" s="109">
        <v>4.2</v>
      </c>
      <c r="D60" s="132" t="s">
        <v>103</v>
      </c>
      <c r="E60" s="133"/>
      <c r="F60" s="133"/>
      <c r="G60" s="133"/>
      <c r="H60" s="133"/>
      <c r="I60" s="133"/>
      <c r="J60" s="133"/>
      <c r="K60" s="133"/>
      <c r="L60" s="134"/>
      <c r="M60" s="13" t="s">
        <v>61</v>
      </c>
      <c r="N60" s="13" t="s">
        <v>61</v>
      </c>
      <c r="O60" s="4"/>
      <c r="P60" s="4" t="s">
        <v>173</v>
      </c>
      <c r="Q60" s="4" t="s">
        <v>173</v>
      </c>
      <c r="R60" s="4" t="s">
        <v>173</v>
      </c>
      <c r="S60" s="5" t="s">
        <v>173</v>
      </c>
      <c r="T60" s="5" t="s">
        <v>173</v>
      </c>
      <c r="U60" s="5" t="s">
        <v>173</v>
      </c>
      <c r="V60" s="5" t="s">
        <v>173</v>
      </c>
      <c r="W60" s="5" t="s">
        <v>173</v>
      </c>
      <c r="X60" s="5" t="s">
        <v>173</v>
      </c>
      <c r="Y60" s="5" t="s">
        <v>173</v>
      </c>
      <c r="Z60" s="5" t="s">
        <v>173</v>
      </c>
      <c r="AA60" s="5" t="s">
        <v>173</v>
      </c>
      <c r="AB60" s="5" t="s">
        <v>173</v>
      </c>
      <c r="AC60" s="5" t="s">
        <v>173</v>
      </c>
      <c r="AD60" s="5" t="s">
        <v>173</v>
      </c>
      <c r="AE60" s="5" t="s">
        <v>173</v>
      </c>
      <c r="AF60" s="5"/>
      <c r="AG60" s="80" t="b">
        <f t="shared" si="0"/>
        <v>1</v>
      </c>
      <c r="AH60" s="10"/>
    </row>
    <row r="61" spans="1:34" ht="15" customHeight="1" thickBot="1">
      <c r="A61" s="10"/>
      <c r="B61" s="108" t="s">
        <v>64</v>
      </c>
      <c r="C61" s="109">
        <v>4.3</v>
      </c>
      <c r="D61" s="132" t="s">
        <v>205</v>
      </c>
      <c r="E61" s="133"/>
      <c r="F61" s="133"/>
      <c r="G61" s="133"/>
      <c r="H61" s="133"/>
      <c r="I61" s="133"/>
      <c r="J61" s="133"/>
      <c r="K61" s="133"/>
      <c r="L61" s="134"/>
      <c r="M61" s="13" t="s">
        <v>61</v>
      </c>
      <c r="N61" s="13" t="s">
        <v>61</v>
      </c>
      <c r="O61" s="4"/>
      <c r="P61" s="4" t="s">
        <v>173</v>
      </c>
      <c r="Q61" s="4" t="s">
        <v>173</v>
      </c>
      <c r="R61" s="5" t="s">
        <v>173</v>
      </c>
      <c r="S61" s="5"/>
      <c r="T61" s="5"/>
      <c r="U61" s="5" t="s">
        <v>173</v>
      </c>
      <c r="V61" s="5" t="s">
        <v>173</v>
      </c>
      <c r="W61" s="5" t="s">
        <v>173</v>
      </c>
      <c r="X61" s="5" t="s">
        <v>173</v>
      </c>
      <c r="Y61" s="5" t="s">
        <v>173</v>
      </c>
      <c r="Z61" s="5" t="s">
        <v>173</v>
      </c>
      <c r="AA61" s="5"/>
      <c r="AB61" s="5" t="s">
        <v>173</v>
      </c>
      <c r="AC61" s="5" t="s">
        <v>173</v>
      </c>
      <c r="AD61" s="5" t="s">
        <v>173</v>
      </c>
      <c r="AE61" s="5" t="s">
        <v>173</v>
      </c>
      <c r="AF61" s="5"/>
      <c r="AG61" s="80" t="b">
        <f t="shared" si="0"/>
        <v>1</v>
      </c>
      <c r="AH61" s="10"/>
    </row>
    <row r="62" spans="1:34" ht="15" customHeight="1" thickBot="1">
      <c r="A62" s="10"/>
      <c r="B62" s="108" t="s">
        <v>64</v>
      </c>
      <c r="C62" s="109">
        <v>4.4</v>
      </c>
      <c r="D62" s="132" t="s">
        <v>104</v>
      </c>
      <c r="E62" s="133"/>
      <c r="F62" s="133"/>
      <c r="G62" s="133"/>
      <c r="H62" s="133"/>
      <c r="I62" s="133"/>
      <c r="J62" s="133"/>
      <c r="K62" s="133"/>
      <c r="L62" s="134"/>
      <c r="M62" s="13" t="s">
        <v>61</v>
      </c>
      <c r="N62" s="13" t="s">
        <v>61</v>
      </c>
      <c r="O62" s="4" t="s">
        <v>173</v>
      </c>
      <c r="P62" s="4"/>
      <c r="Q62" s="4"/>
      <c r="R62" s="4"/>
      <c r="S62" s="5"/>
      <c r="T62" s="5"/>
      <c r="U62" s="5"/>
      <c r="V62" s="5"/>
      <c r="W62" s="5"/>
      <c r="X62" s="5"/>
      <c r="Y62" s="5"/>
      <c r="Z62" s="5"/>
      <c r="AA62" s="5"/>
      <c r="AB62" s="5"/>
      <c r="AC62" s="5"/>
      <c r="AD62" s="5"/>
      <c r="AE62" s="5"/>
      <c r="AF62" s="5"/>
      <c r="AG62" s="80" t="b">
        <f t="shared" si="0"/>
        <v>0</v>
      </c>
      <c r="AH62" s="10"/>
    </row>
    <row r="63" spans="1:34" ht="15" customHeight="1" thickBot="1">
      <c r="A63" s="10"/>
      <c r="B63" s="108" t="s">
        <v>64</v>
      </c>
      <c r="C63" s="109">
        <v>4.5</v>
      </c>
      <c r="D63" s="132" t="s">
        <v>252</v>
      </c>
      <c r="E63" s="133"/>
      <c r="F63" s="133"/>
      <c r="G63" s="133"/>
      <c r="H63" s="133"/>
      <c r="I63" s="133"/>
      <c r="J63" s="133"/>
      <c r="K63" s="133"/>
      <c r="L63" s="134"/>
      <c r="M63" s="13" t="s">
        <v>61</v>
      </c>
      <c r="N63" s="13" t="s">
        <v>61</v>
      </c>
      <c r="O63" s="4" t="s">
        <v>173</v>
      </c>
      <c r="P63" s="4"/>
      <c r="Q63" s="4"/>
      <c r="R63" s="4"/>
      <c r="S63" s="5"/>
      <c r="T63" s="5"/>
      <c r="U63" s="5"/>
      <c r="V63" s="5"/>
      <c r="W63" s="5"/>
      <c r="X63" s="5"/>
      <c r="Y63" s="5"/>
      <c r="Z63" s="5"/>
      <c r="AA63" s="5"/>
      <c r="AB63" s="5"/>
      <c r="AC63" s="5"/>
      <c r="AD63" s="5"/>
      <c r="AE63" s="5"/>
      <c r="AF63" s="5"/>
      <c r="AG63" s="80" t="b">
        <f t="shared" si="0"/>
        <v>0</v>
      </c>
      <c r="AH63" s="10"/>
    </row>
    <row r="64" spans="1:34" ht="14.25" thickBot="1">
      <c r="A64" s="10"/>
      <c r="B64" s="50" t="s">
        <v>19</v>
      </c>
      <c r="C64" s="53"/>
      <c r="D64" s="79"/>
      <c r="E64" s="79"/>
      <c r="F64" s="79"/>
      <c r="G64" s="79"/>
      <c r="H64" s="79"/>
      <c r="I64" s="79"/>
      <c r="J64" s="79"/>
      <c r="K64" s="79"/>
      <c r="L64" s="79"/>
      <c r="M64" s="25"/>
      <c r="N64" s="25"/>
      <c r="O64" s="3"/>
      <c r="P64" s="3"/>
      <c r="Q64" s="3"/>
      <c r="R64" s="3"/>
      <c r="S64" s="3"/>
      <c r="T64" s="3"/>
      <c r="U64" s="3"/>
      <c r="V64" s="3"/>
      <c r="W64" s="3"/>
      <c r="X64" s="3"/>
      <c r="Y64" s="3"/>
      <c r="Z64" s="3"/>
      <c r="AA64" s="3"/>
      <c r="AB64" s="3"/>
      <c r="AC64" s="3"/>
      <c r="AD64" s="3"/>
      <c r="AE64" s="3"/>
      <c r="AF64" s="3"/>
      <c r="AG64" s="3" t="b">
        <f>IF(OR(AG65:AG71),TRUE,FALSE)</f>
        <v>1</v>
      </c>
      <c r="AH64" s="10"/>
    </row>
    <row r="65" spans="1:34" ht="15" customHeight="1" thickBot="1">
      <c r="A65" s="10"/>
      <c r="B65" s="104" t="s">
        <v>63</v>
      </c>
      <c r="C65" s="105">
        <v>5.1</v>
      </c>
      <c r="D65" s="132" t="s">
        <v>206</v>
      </c>
      <c r="E65" s="133"/>
      <c r="F65" s="133"/>
      <c r="G65" s="133"/>
      <c r="H65" s="133"/>
      <c r="I65" s="133"/>
      <c r="J65" s="133"/>
      <c r="K65" s="133"/>
      <c r="L65" s="134"/>
      <c r="M65" s="13" t="s">
        <v>61</v>
      </c>
      <c r="N65" s="13" t="s">
        <v>61</v>
      </c>
      <c r="O65" s="4" t="s">
        <v>173</v>
      </c>
      <c r="P65" s="4"/>
      <c r="Q65" s="4"/>
      <c r="R65" s="4"/>
      <c r="S65" s="5"/>
      <c r="T65" s="5"/>
      <c r="U65" s="5"/>
      <c r="V65" s="5"/>
      <c r="W65" s="5"/>
      <c r="X65" s="5"/>
      <c r="Y65" s="5"/>
      <c r="Z65" s="5" t="s">
        <v>173</v>
      </c>
      <c r="AA65" s="5" t="s">
        <v>173</v>
      </c>
      <c r="AB65" s="5" t="s">
        <v>173</v>
      </c>
      <c r="AC65" s="5" t="s">
        <v>173</v>
      </c>
      <c r="AD65" s="5"/>
      <c r="AE65" s="5"/>
      <c r="AF65" s="5"/>
      <c r="AG65" s="80" t="b">
        <f t="shared" si="0"/>
        <v>0</v>
      </c>
      <c r="AH65" s="10"/>
    </row>
    <row r="66" spans="1:34" ht="15" customHeight="1" thickBot="1">
      <c r="A66" s="10"/>
      <c r="B66" s="104" t="s">
        <v>63</v>
      </c>
      <c r="C66" s="105">
        <v>5.2</v>
      </c>
      <c r="D66" s="132" t="s">
        <v>257</v>
      </c>
      <c r="E66" s="133"/>
      <c r="F66" s="133"/>
      <c r="G66" s="133"/>
      <c r="H66" s="133"/>
      <c r="I66" s="133"/>
      <c r="J66" s="133"/>
      <c r="K66" s="133"/>
      <c r="L66" s="134"/>
      <c r="M66" s="13" t="s">
        <v>61</v>
      </c>
      <c r="N66" s="13" t="s">
        <v>61</v>
      </c>
      <c r="O66" s="4" t="s">
        <v>173</v>
      </c>
      <c r="P66" s="4"/>
      <c r="Q66" s="4"/>
      <c r="R66" s="4"/>
      <c r="S66" s="5"/>
      <c r="T66" s="5"/>
      <c r="U66" s="5"/>
      <c r="V66" s="5"/>
      <c r="W66" s="5"/>
      <c r="X66" s="5"/>
      <c r="Y66" s="5"/>
      <c r="Z66" s="5" t="s">
        <v>173</v>
      </c>
      <c r="AA66" s="5" t="s">
        <v>173</v>
      </c>
      <c r="AB66" s="5" t="s">
        <v>173</v>
      </c>
      <c r="AC66" s="5" t="s">
        <v>173</v>
      </c>
      <c r="AD66" s="5"/>
      <c r="AE66" s="5"/>
      <c r="AF66" s="5"/>
      <c r="AG66" s="80" t="b">
        <f t="shared" si="0"/>
        <v>0</v>
      </c>
      <c r="AH66" s="10"/>
    </row>
    <row r="67" spans="1:34" ht="15" customHeight="1" thickBot="1">
      <c r="A67" s="10"/>
      <c r="B67" s="108" t="s">
        <v>64</v>
      </c>
      <c r="C67" s="109">
        <v>5.1</v>
      </c>
      <c r="D67" s="132" t="s">
        <v>105</v>
      </c>
      <c r="E67" s="133"/>
      <c r="F67" s="133"/>
      <c r="G67" s="133"/>
      <c r="H67" s="133"/>
      <c r="I67" s="133"/>
      <c r="J67" s="133"/>
      <c r="K67" s="133"/>
      <c r="L67" s="134"/>
      <c r="M67" s="13" t="s">
        <v>61</v>
      </c>
      <c r="N67" s="13" t="s">
        <v>61</v>
      </c>
      <c r="O67" s="4"/>
      <c r="P67" s="4" t="s">
        <v>173</v>
      </c>
      <c r="Q67" s="4" t="s">
        <v>173</v>
      </c>
      <c r="R67" s="4" t="s">
        <v>173</v>
      </c>
      <c r="S67" s="5" t="s">
        <v>173</v>
      </c>
      <c r="T67" s="5" t="s">
        <v>173</v>
      </c>
      <c r="U67" s="5" t="s">
        <v>173</v>
      </c>
      <c r="V67" s="5" t="s">
        <v>173</v>
      </c>
      <c r="W67" s="5" t="s">
        <v>173</v>
      </c>
      <c r="X67" s="5" t="s">
        <v>173</v>
      </c>
      <c r="Y67" s="5" t="s">
        <v>173</v>
      </c>
      <c r="Z67" s="5" t="s">
        <v>173</v>
      </c>
      <c r="AA67" s="5" t="s">
        <v>173</v>
      </c>
      <c r="AB67" s="5" t="s">
        <v>173</v>
      </c>
      <c r="AC67" s="5" t="s">
        <v>173</v>
      </c>
      <c r="AD67" s="5" t="s">
        <v>173</v>
      </c>
      <c r="AE67" s="5" t="s">
        <v>173</v>
      </c>
      <c r="AF67" s="5"/>
      <c r="AG67" s="80" t="b">
        <f t="shared" si="0"/>
        <v>1</v>
      </c>
      <c r="AH67" s="10"/>
    </row>
    <row r="68" spans="1:34" ht="15" customHeight="1" thickBot="1">
      <c r="A68" s="10"/>
      <c r="B68" s="108" t="s">
        <v>64</v>
      </c>
      <c r="C68" s="109">
        <v>5.2</v>
      </c>
      <c r="D68" s="132" t="s">
        <v>106</v>
      </c>
      <c r="E68" s="133"/>
      <c r="F68" s="133"/>
      <c r="G68" s="133"/>
      <c r="H68" s="133"/>
      <c r="I68" s="133"/>
      <c r="J68" s="133"/>
      <c r="K68" s="133"/>
      <c r="L68" s="134"/>
      <c r="M68" s="13" t="s">
        <v>61</v>
      </c>
      <c r="N68" s="13" t="s">
        <v>61</v>
      </c>
      <c r="O68" s="4"/>
      <c r="P68" s="4" t="s">
        <v>173</v>
      </c>
      <c r="Q68" s="4" t="s">
        <v>173</v>
      </c>
      <c r="R68" s="4" t="s">
        <v>173</v>
      </c>
      <c r="S68" s="5" t="s">
        <v>173</v>
      </c>
      <c r="T68" s="5" t="s">
        <v>173</v>
      </c>
      <c r="U68" s="5" t="s">
        <v>173</v>
      </c>
      <c r="V68" s="5" t="s">
        <v>173</v>
      </c>
      <c r="W68" s="5" t="s">
        <v>173</v>
      </c>
      <c r="X68" s="5" t="s">
        <v>173</v>
      </c>
      <c r="Y68" s="5" t="s">
        <v>173</v>
      </c>
      <c r="Z68" s="5" t="s">
        <v>173</v>
      </c>
      <c r="AA68" s="5" t="s">
        <v>173</v>
      </c>
      <c r="AB68" s="5" t="s">
        <v>173</v>
      </c>
      <c r="AC68" s="5" t="s">
        <v>173</v>
      </c>
      <c r="AD68" s="5" t="s">
        <v>173</v>
      </c>
      <c r="AE68" s="5" t="s">
        <v>173</v>
      </c>
      <c r="AF68" s="5"/>
      <c r="AG68" s="80" t="b">
        <f t="shared" si="0"/>
        <v>1</v>
      </c>
      <c r="AH68" s="10"/>
    </row>
    <row r="69" spans="1:34" ht="15" customHeight="1" thickBot="1">
      <c r="A69" s="10"/>
      <c r="B69" s="71" t="s">
        <v>65</v>
      </c>
      <c r="C69" s="72">
        <v>5.1</v>
      </c>
      <c r="D69" s="132" t="s">
        <v>107</v>
      </c>
      <c r="E69" s="133"/>
      <c r="F69" s="133"/>
      <c r="G69" s="133"/>
      <c r="H69" s="133"/>
      <c r="I69" s="133"/>
      <c r="J69" s="133"/>
      <c r="K69" s="133"/>
      <c r="L69" s="134"/>
      <c r="M69" s="13" t="s">
        <v>61</v>
      </c>
      <c r="N69" s="13" t="s">
        <v>61</v>
      </c>
      <c r="O69" s="4"/>
      <c r="P69" s="4" t="s">
        <v>173</v>
      </c>
      <c r="Q69" s="4" t="s">
        <v>173</v>
      </c>
      <c r="R69" s="4" t="s">
        <v>173</v>
      </c>
      <c r="S69" s="5" t="s">
        <v>173</v>
      </c>
      <c r="T69" s="5" t="s">
        <v>173</v>
      </c>
      <c r="U69" s="5" t="s">
        <v>173</v>
      </c>
      <c r="V69" s="5" t="s">
        <v>173</v>
      </c>
      <c r="W69" s="5" t="s">
        <v>173</v>
      </c>
      <c r="X69" s="5" t="s">
        <v>173</v>
      </c>
      <c r="Y69" s="5" t="s">
        <v>173</v>
      </c>
      <c r="Z69" s="5" t="s">
        <v>173</v>
      </c>
      <c r="AA69" s="5" t="s">
        <v>173</v>
      </c>
      <c r="AB69" s="5" t="s">
        <v>173</v>
      </c>
      <c r="AC69" s="5" t="s">
        <v>173</v>
      </c>
      <c r="AD69" s="5" t="s">
        <v>173</v>
      </c>
      <c r="AE69" s="5" t="s">
        <v>173</v>
      </c>
      <c r="AF69" s="5"/>
      <c r="AG69" s="80" t="b">
        <f t="shared" si="0"/>
        <v>1</v>
      </c>
      <c r="AH69" s="10"/>
    </row>
    <row r="70" spans="1:34" ht="15" customHeight="1" thickBot="1">
      <c r="A70" s="10"/>
      <c r="B70" s="71" t="s">
        <v>65</v>
      </c>
      <c r="C70" s="72">
        <v>5.2</v>
      </c>
      <c r="D70" s="132" t="s">
        <v>108</v>
      </c>
      <c r="E70" s="133"/>
      <c r="F70" s="133"/>
      <c r="G70" s="133"/>
      <c r="H70" s="133"/>
      <c r="I70" s="133"/>
      <c r="J70" s="133"/>
      <c r="K70" s="133"/>
      <c r="L70" s="134"/>
      <c r="M70" s="102" t="s">
        <v>61</v>
      </c>
      <c r="N70" s="102" t="s">
        <v>61</v>
      </c>
      <c r="O70" s="4"/>
      <c r="P70" s="4"/>
      <c r="Q70" s="4"/>
      <c r="R70" s="4" t="s">
        <v>173</v>
      </c>
      <c r="S70" s="5"/>
      <c r="T70" s="5"/>
      <c r="U70" s="5"/>
      <c r="V70" s="5"/>
      <c r="W70" s="5"/>
      <c r="X70" s="5"/>
      <c r="Y70" s="5"/>
      <c r="Z70" s="5"/>
      <c r="AA70" s="5"/>
      <c r="AB70" s="5"/>
      <c r="AC70" s="5"/>
      <c r="AD70" s="5"/>
      <c r="AE70" s="5"/>
      <c r="AF70" s="5"/>
      <c r="AG70" s="80" t="b">
        <f t="shared" si="0"/>
        <v>0</v>
      </c>
      <c r="AH70" s="10"/>
    </row>
    <row r="71" spans="1:34" ht="15" customHeight="1" thickBot="1">
      <c r="A71" s="46"/>
      <c r="B71" s="71" t="s">
        <v>65</v>
      </c>
      <c r="C71" s="72">
        <v>5.3</v>
      </c>
      <c r="D71" s="132" t="s">
        <v>183</v>
      </c>
      <c r="E71" s="133"/>
      <c r="F71" s="133"/>
      <c r="G71" s="133"/>
      <c r="H71" s="133"/>
      <c r="I71" s="133"/>
      <c r="J71" s="133"/>
      <c r="K71" s="133"/>
      <c r="L71" s="134"/>
      <c r="M71" s="102" t="s">
        <v>61</v>
      </c>
      <c r="N71" s="102" t="s">
        <v>61</v>
      </c>
      <c r="O71" s="4" t="s">
        <v>173</v>
      </c>
      <c r="P71" s="4"/>
      <c r="Q71" s="4" t="s">
        <v>173</v>
      </c>
      <c r="R71" s="4" t="s">
        <v>173</v>
      </c>
      <c r="S71" s="5" t="s">
        <v>173</v>
      </c>
      <c r="T71" s="5"/>
      <c r="U71" s="5"/>
      <c r="V71" s="5"/>
      <c r="W71" s="5"/>
      <c r="X71" s="5"/>
      <c r="Y71" s="5"/>
      <c r="Z71" s="5"/>
      <c r="AA71" s="5"/>
      <c r="AB71" s="5" t="s">
        <v>173</v>
      </c>
      <c r="AC71" s="5"/>
      <c r="AD71" s="5"/>
      <c r="AE71" s="5" t="s">
        <v>173</v>
      </c>
      <c r="AF71" s="5"/>
      <c r="AG71" s="80" t="b">
        <f>IF(OR(AND(O$14=TRUE,O71="X"),AND(P$14=TRUE,P71="X"),AND(Q$14=TRUE,Q71="X"),AND(R$14=TRUE,R71="X"),AND(S$14=TRUE,S71="X"),AND(T$14=TRUE,T71="X"),AND(U$14=TRUE,U71="X"),AND(V$14=TRUE,V71="X"),AND(W$14=TRUE,W71="X"),AND(X$14=TRUE,X71="X"),AND(Y$14=TRUE,Y71="X"),AND(Z$14=TRUE,Z71="X"),AND(AA$14=TRUE,AA71="X"),AND(AB$14=TRUE,AB71="X"),AND(AC$14=TRUE,AC71="X"),AND(AD$14=TRUE,AD71="X"),AND(AE$14=TRUE,AE71="X"),AND(AF$14=TRUE,AF71="X")),TRUE,FALSE)</f>
        <v>0</v>
      </c>
      <c r="AH71" s="46"/>
    </row>
    <row r="72" spans="1:34" ht="14.25" thickBot="1">
      <c r="A72" s="10"/>
      <c r="B72" s="50" t="s">
        <v>20</v>
      </c>
      <c r="C72" s="53"/>
      <c r="D72" s="79"/>
      <c r="E72" s="79"/>
      <c r="F72" s="79"/>
      <c r="G72" s="79"/>
      <c r="H72" s="79"/>
      <c r="I72" s="79"/>
      <c r="J72" s="79"/>
      <c r="K72" s="79"/>
      <c r="L72" s="79"/>
      <c r="M72" s="25"/>
      <c r="N72" s="25"/>
      <c r="O72" s="3"/>
      <c r="P72" s="3"/>
      <c r="Q72" s="3"/>
      <c r="R72" s="3"/>
      <c r="S72" s="3"/>
      <c r="T72" s="3"/>
      <c r="U72" s="3"/>
      <c r="V72" s="3"/>
      <c r="W72" s="3"/>
      <c r="X72" s="3"/>
      <c r="Y72" s="3"/>
      <c r="Z72" s="3"/>
      <c r="AA72" s="3"/>
      <c r="AB72" s="3"/>
      <c r="AC72" s="3"/>
      <c r="AD72" s="3"/>
      <c r="AE72" s="3"/>
      <c r="AF72" s="3"/>
      <c r="AG72" s="3" t="b">
        <f>IF(OR(AG73:AG78),TRUE,FALSE)</f>
        <v>1</v>
      </c>
      <c r="AH72" s="10"/>
    </row>
    <row r="73" spans="1:34" ht="15" customHeight="1" thickBot="1">
      <c r="A73" s="10"/>
      <c r="B73" s="104" t="s">
        <v>63</v>
      </c>
      <c r="C73" s="105">
        <v>6.1</v>
      </c>
      <c r="D73" s="132" t="s">
        <v>21</v>
      </c>
      <c r="E73" s="133"/>
      <c r="F73" s="133"/>
      <c r="G73" s="133"/>
      <c r="H73" s="133"/>
      <c r="I73" s="133"/>
      <c r="J73" s="133"/>
      <c r="K73" s="133"/>
      <c r="L73" s="134"/>
      <c r="M73" s="13" t="s">
        <v>61</v>
      </c>
      <c r="N73" s="13" t="s">
        <v>61</v>
      </c>
      <c r="O73" s="4" t="s">
        <v>173</v>
      </c>
      <c r="P73" s="4" t="s">
        <v>173</v>
      </c>
      <c r="Q73" s="5"/>
      <c r="R73" s="5"/>
      <c r="S73" s="5"/>
      <c r="T73" s="5"/>
      <c r="U73" s="5"/>
      <c r="V73" s="5"/>
      <c r="W73" s="5"/>
      <c r="X73" s="5"/>
      <c r="Y73" s="5"/>
      <c r="Z73" s="5"/>
      <c r="AA73" s="5"/>
      <c r="AB73" s="5"/>
      <c r="AC73" s="5"/>
      <c r="AD73" s="5"/>
      <c r="AE73" s="5"/>
      <c r="AF73" s="5"/>
      <c r="AG73" s="80" t="b">
        <f t="shared" si="0"/>
        <v>0</v>
      </c>
      <c r="AH73" s="10"/>
    </row>
    <row r="74" spans="1:34" ht="15" customHeight="1" thickBot="1">
      <c r="A74" s="10"/>
      <c r="B74" s="104" t="s">
        <v>63</v>
      </c>
      <c r="C74" s="105">
        <v>6.2</v>
      </c>
      <c r="D74" s="132" t="s">
        <v>463</v>
      </c>
      <c r="E74" s="133"/>
      <c r="F74" s="133"/>
      <c r="G74" s="133"/>
      <c r="H74" s="133"/>
      <c r="I74" s="133"/>
      <c r="J74" s="133"/>
      <c r="K74" s="133"/>
      <c r="L74" s="134"/>
      <c r="M74" s="13" t="s">
        <v>61</v>
      </c>
      <c r="N74" s="13" t="s">
        <v>61</v>
      </c>
      <c r="O74" s="4" t="s">
        <v>173</v>
      </c>
      <c r="P74" s="4"/>
      <c r="Q74" s="4" t="s">
        <v>173</v>
      </c>
      <c r="R74" s="4" t="s">
        <v>173</v>
      </c>
      <c r="S74" s="5" t="s">
        <v>173</v>
      </c>
      <c r="T74" s="5" t="s">
        <v>173</v>
      </c>
      <c r="U74" s="5"/>
      <c r="V74" s="5"/>
      <c r="W74" s="5"/>
      <c r="X74" s="5"/>
      <c r="Y74" s="5"/>
      <c r="Z74" s="5" t="s">
        <v>173</v>
      </c>
      <c r="AA74" s="5"/>
      <c r="AB74" s="5" t="s">
        <v>173</v>
      </c>
      <c r="AC74" s="5"/>
      <c r="AD74" s="5"/>
      <c r="AE74" s="5"/>
      <c r="AF74" s="5"/>
      <c r="AG74" s="80" t="b">
        <f t="shared" si="0"/>
        <v>0</v>
      </c>
      <c r="AH74" s="10"/>
    </row>
    <row r="75" spans="1:34" ht="15" customHeight="1" thickBot="1">
      <c r="A75" s="10"/>
      <c r="B75" s="108" t="s">
        <v>64</v>
      </c>
      <c r="C75" s="109">
        <v>6.1</v>
      </c>
      <c r="D75" s="132" t="s">
        <v>464</v>
      </c>
      <c r="E75" s="133"/>
      <c r="F75" s="133"/>
      <c r="G75" s="133"/>
      <c r="H75" s="133"/>
      <c r="I75" s="133"/>
      <c r="J75" s="133"/>
      <c r="K75" s="133"/>
      <c r="L75" s="134"/>
      <c r="M75" s="13" t="s">
        <v>61</v>
      </c>
      <c r="N75" s="13" t="s">
        <v>61</v>
      </c>
      <c r="O75" s="4"/>
      <c r="P75" s="4" t="s">
        <v>173</v>
      </c>
      <c r="Q75" s="5"/>
      <c r="R75" s="5"/>
      <c r="S75" s="5"/>
      <c r="T75" s="5"/>
      <c r="U75" s="5"/>
      <c r="V75" s="5"/>
      <c r="W75" s="5"/>
      <c r="X75" s="5"/>
      <c r="Y75" s="5"/>
      <c r="Z75" s="5"/>
      <c r="AA75" s="5"/>
      <c r="AB75" s="5"/>
      <c r="AC75" s="5"/>
      <c r="AD75" s="5"/>
      <c r="AE75" s="5" t="s">
        <v>173</v>
      </c>
      <c r="AF75" s="5"/>
      <c r="AG75" s="80" t="b">
        <f t="shared" si="0"/>
        <v>0</v>
      </c>
      <c r="AH75" s="10"/>
    </row>
    <row r="76" spans="1:34" ht="15" customHeight="1" thickBot="1">
      <c r="A76" s="10"/>
      <c r="B76" s="108" t="s">
        <v>64</v>
      </c>
      <c r="C76" s="109">
        <v>6.2</v>
      </c>
      <c r="D76" s="132" t="s">
        <v>465</v>
      </c>
      <c r="E76" s="133"/>
      <c r="F76" s="133"/>
      <c r="G76" s="133"/>
      <c r="H76" s="133"/>
      <c r="I76" s="133"/>
      <c r="J76" s="133"/>
      <c r="K76" s="133"/>
      <c r="L76" s="134"/>
      <c r="M76" s="13" t="s">
        <v>61</v>
      </c>
      <c r="N76" s="13" t="s">
        <v>61</v>
      </c>
      <c r="O76" s="4"/>
      <c r="P76" s="4" t="s">
        <v>173</v>
      </c>
      <c r="Q76" s="5"/>
      <c r="R76" s="5"/>
      <c r="S76" s="5"/>
      <c r="T76" s="5"/>
      <c r="U76" s="5"/>
      <c r="V76" s="5"/>
      <c r="W76" s="5"/>
      <c r="X76" s="5"/>
      <c r="Y76" s="5"/>
      <c r="Z76" s="5"/>
      <c r="AA76" s="5"/>
      <c r="AB76" s="5"/>
      <c r="AC76" s="5"/>
      <c r="AD76" s="5"/>
      <c r="AE76" s="5" t="s">
        <v>173</v>
      </c>
      <c r="AF76" s="5"/>
      <c r="AG76" s="80" t="b">
        <f t="shared" si="0"/>
        <v>0</v>
      </c>
      <c r="AH76" s="10"/>
    </row>
    <row r="77" spans="1:34" ht="15" customHeight="1" thickBot="1">
      <c r="A77" s="10"/>
      <c r="B77" s="108" t="s">
        <v>64</v>
      </c>
      <c r="C77" s="109">
        <v>6.3</v>
      </c>
      <c r="D77" s="132" t="s">
        <v>466</v>
      </c>
      <c r="E77" s="133"/>
      <c r="F77" s="133"/>
      <c r="G77" s="133"/>
      <c r="H77" s="133"/>
      <c r="I77" s="133"/>
      <c r="J77" s="133"/>
      <c r="K77" s="133"/>
      <c r="L77" s="134"/>
      <c r="M77" s="13" t="s">
        <v>61</v>
      </c>
      <c r="N77" s="13" t="s">
        <v>61</v>
      </c>
      <c r="O77" s="4"/>
      <c r="P77" s="4" t="s">
        <v>173</v>
      </c>
      <c r="Q77" s="4" t="s">
        <v>173</v>
      </c>
      <c r="R77" s="4" t="s">
        <v>173</v>
      </c>
      <c r="S77" s="5" t="s">
        <v>173</v>
      </c>
      <c r="T77" s="5" t="s">
        <v>173</v>
      </c>
      <c r="U77" s="5"/>
      <c r="V77" s="5"/>
      <c r="W77" s="5"/>
      <c r="X77" s="5"/>
      <c r="Y77" s="5"/>
      <c r="Z77" s="5" t="s">
        <v>173</v>
      </c>
      <c r="AA77" s="5"/>
      <c r="AB77" s="5" t="s">
        <v>173</v>
      </c>
      <c r="AC77" s="5"/>
      <c r="AD77" s="5"/>
      <c r="AE77" s="5" t="s">
        <v>173</v>
      </c>
      <c r="AF77" s="5"/>
      <c r="AG77" s="80" t="b">
        <f t="shared" si="0"/>
        <v>0</v>
      </c>
      <c r="AH77" s="10"/>
    </row>
    <row r="78" spans="1:34" ht="15" customHeight="1" thickBot="1">
      <c r="A78" s="10"/>
      <c r="B78" s="71" t="s">
        <v>65</v>
      </c>
      <c r="C78" s="72">
        <v>6.1</v>
      </c>
      <c r="D78" s="132" t="s">
        <v>467</v>
      </c>
      <c r="E78" s="133"/>
      <c r="F78" s="133"/>
      <c r="G78" s="133"/>
      <c r="H78" s="133"/>
      <c r="I78" s="133"/>
      <c r="J78" s="133"/>
      <c r="K78" s="133"/>
      <c r="L78" s="134"/>
      <c r="M78" s="13" t="s">
        <v>61</v>
      </c>
      <c r="N78" s="13" t="s">
        <v>61</v>
      </c>
      <c r="O78" s="4" t="s">
        <v>173</v>
      </c>
      <c r="P78" s="4"/>
      <c r="Q78" s="4" t="s">
        <v>173</v>
      </c>
      <c r="R78" s="4" t="s">
        <v>173</v>
      </c>
      <c r="S78" s="5" t="s">
        <v>173</v>
      </c>
      <c r="T78" s="5" t="s">
        <v>173</v>
      </c>
      <c r="U78" s="5" t="s">
        <v>173</v>
      </c>
      <c r="V78" s="5"/>
      <c r="W78" s="5" t="s">
        <v>173</v>
      </c>
      <c r="X78" s="5" t="s">
        <v>173</v>
      </c>
      <c r="Y78" s="5" t="s">
        <v>173</v>
      </c>
      <c r="Z78" s="5"/>
      <c r="AA78" s="5" t="s">
        <v>173</v>
      </c>
      <c r="AB78" s="5" t="s">
        <v>173</v>
      </c>
      <c r="AC78" s="5" t="s">
        <v>173</v>
      </c>
      <c r="AD78" s="5"/>
      <c r="AE78" s="5"/>
      <c r="AF78" s="5"/>
      <c r="AG78" s="80" t="b">
        <f t="shared" si="0"/>
        <v>1</v>
      </c>
      <c r="AH78" s="10"/>
    </row>
    <row r="79" spans="1:34" ht="14.25" thickBot="1">
      <c r="A79" s="10"/>
      <c r="B79" s="50" t="s">
        <v>22</v>
      </c>
      <c r="C79" s="53"/>
      <c r="D79" s="79"/>
      <c r="E79" s="79"/>
      <c r="F79" s="79"/>
      <c r="G79" s="79"/>
      <c r="H79" s="79"/>
      <c r="I79" s="79"/>
      <c r="J79" s="79"/>
      <c r="K79" s="79"/>
      <c r="L79" s="79"/>
      <c r="M79" s="25"/>
      <c r="N79" s="25"/>
      <c r="O79" s="3"/>
      <c r="P79" s="3"/>
      <c r="Q79" s="3"/>
      <c r="R79" s="3"/>
      <c r="S79" s="3"/>
      <c r="T79" s="3"/>
      <c r="U79" s="3"/>
      <c r="V79" s="3"/>
      <c r="W79" s="3"/>
      <c r="X79" s="3"/>
      <c r="Y79" s="3"/>
      <c r="Z79" s="3"/>
      <c r="AA79" s="3"/>
      <c r="AB79" s="3"/>
      <c r="AC79" s="3"/>
      <c r="AD79" s="3"/>
      <c r="AE79" s="3"/>
      <c r="AF79" s="3"/>
      <c r="AG79" s="3" t="b">
        <f>IF(OR(AG80:AG85),TRUE,FALSE)</f>
        <v>1</v>
      </c>
      <c r="AH79" s="10"/>
    </row>
    <row r="80" spans="1:34" ht="15" customHeight="1" thickBot="1">
      <c r="A80" s="10"/>
      <c r="B80" s="104" t="s">
        <v>63</v>
      </c>
      <c r="C80" s="105">
        <v>7.1</v>
      </c>
      <c r="D80" s="132" t="s">
        <v>109</v>
      </c>
      <c r="E80" s="133"/>
      <c r="F80" s="133"/>
      <c r="G80" s="133"/>
      <c r="H80" s="133"/>
      <c r="I80" s="133"/>
      <c r="J80" s="133"/>
      <c r="K80" s="133"/>
      <c r="L80" s="134"/>
      <c r="M80" s="13" t="s">
        <v>61</v>
      </c>
      <c r="N80" s="13" t="s">
        <v>61</v>
      </c>
      <c r="O80" s="5" t="s">
        <v>173</v>
      </c>
      <c r="P80" s="5"/>
      <c r="Q80" s="4"/>
      <c r="R80" s="4"/>
      <c r="S80" s="5"/>
      <c r="T80" s="5"/>
      <c r="U80" s="5"/>
      <c r="V80" s="5"/>
      <c r="W80" s="5"/>
      <c r="X80" s="5"/>
      <c r="Y80" s="5"/>
      <c r="Z80" s="5"/>
      <c r="AA80" s="5"/>
      <c r="AB80" s="5"/>
      <c r="AC80" s="5"/>
      <c r="AD80" s="5"/>
      <c r="AE80" s="5"/>
      <c r="AF80" s="5"/>
      <c r="AG80" s="80" t="b">
        <f t="shared" si="0"/>
        <v>0</v>
      </c>
      <c r="AH80" s="10"/>
    </row>
    <row r="81" spans="1:34" ht="15" customHeight="1" thickBot="1">
      <c r="A81" s="10"/>
      <c r="B81" s="104" t="s">
        <v>63</v>
      </c>
      <c r="C81" s="105">
        <v>7.2</v>
      </c>
      <c r="D81" s="132" t="s">
        <v>207</v>
      </c>
      <c r="E81" s="133"/>
      <c r="F81" s="133"/>
      <c r="G81" s="133"/>
      <c r="H81" s="133"/>
      <c r="I81" s="133"/>
      <c r="J81" s="133"/>
      <c r="K81" s="133"/>
      <c r="L81" s="134"/>
      <c r="M81" s="13" t="s">
        <v>61</v>
      </c>
      <c r="N81" s="13" t="s">
        <v>61</v>
      </c>
      <c r="O81" s="5" t="s">
        <v>173</v>
      </c>
      <c r="P81" s="5"/>
      <c r="Q81" s="4" t="s">
        <v>173</v>
      </c>
      <c r="R81" s="4" t="s">
        <v>173</v>
      </c>
      <c r="S81" s="5" t="s">
        <v>173</v>
      </c>
      <c r="T81" s="5" t="s">
        <v>173</v>
      </c>
      <c r="U81" s="5"/>
      <c r="V81" s="5"/>
      <c r="W81" s="5"/>
      <c r="X81" s="5" t="s">
        <v>173</v>
      </c>
      <c r="Y81" s="5"/>
      <c r="Z81" s="5"/>
      <c r="AA81" s="5"/>
      <c r="AB81" s="5"/>
      <c r="AC81" s="5"/>
      <c r="AD81" s="5" t="s">
        <v>173</v>
      </c>
      <c r="AE81" s="5"/>
      <c r="AF81" s="5"/>
      <c r="AG81" s="80" t="b">
        <f t="shared" si="0"/>
        <v>1</v>
      </c>
      <c r="AH81" s="10"/>
    </row>
    <row r="82" spans="1:34" ht="15" customHeight="1" thickBot="1">
      <c r="A82" s="10"/>
      <c r="B82" s="104" t="s">
        <v>63</v>
      </c>
      <c r="C82" s="105">
        <v>7.3</v>
      </c>
      <c r="D82" s="155" t="s">
        <v>208</v>
      </c>
      <c r="E82" s="156"/>
      <c r="F82" s="156"/>
      <c r="G82" s="156"/>
      <c r="H82" s="156"/>
      <c r="I82" s="156"/>
      <c r="J82" s="156"/>
      <c r="K82" s="156"/>
      <c r="L82" s="157"/>
      <c r="M82" s="13" t="s">
        <v>61</v>
      </c>
      <c r="N82" s="13" t="s">
        <v>61</v>
      </c>
      <c r="O82" s="5" t="s">
        <v>173</v>
      </c>
      <c r="P82" s="5"/>
      <c r="Q82" s="4" t="s">
        <v>173</v>
      </c>
      <c r="R82" s="4" t="s">
        <v>173</v>
      </c>
      <c r="S82" s="5" t="s">
        <v>173</v>
      </c>
      <c r="T82" s="5" t="s">
        <v>173</v>
      </c>
      <c r="U82" s="5"/>
      <c r="V82" s="5"/>
      <c r="W82" s="5"/>
      <c r="X82" s="5" t="s">
        <v>173</v>
      </c>
      <c r="Y82" s="5"/>
      <c r="Z82" s="5"/>
      <c r="AA82" s="5"/>
      <c r="AB82" s="5"/>
      <c r="AC82" s="5"/>
      <c r="AD82" s="5" t="s">
        <v>173</v>
      </c>
      <c r="AE82" s="5"/>
      <c r="AF82" s="5"/>
      <c r="AG82" s="80" t="b">
        <f t="shared" si="0"/>
        <v>1</v>
      </c>
      <c r="AH82" s="10"/>
    </row>
    <row r="83" spans="1:34" ht="15" customHeight="1" thickBot="1">
      <c r="A83" s="10"/>
      <c r="B83" s="108" t="s">
        <v>64</v>
      </c>
      <c r="C83" s="109">
        <v>7.1</v>
      </c>
      <c r="D83" s="132" t="s">
        <v>209</v>
      </c>
      <c r="E83" s="133"/>
      <c r="F83" s="133"/>
      <c r="G83" s="133"/>
      <c r="H83" s="133"/>
      <c r="I83" s="133"/>
      <c r="J83" s="133"/>
      <c r="K83" s="133"/>
      <c r="L83" s="134"/>
      <c r="M83" s="13" t="s">
        <v>61</v>
      </c>
      <c r="N83" s="13" t="s">
        <v>61</v>
      </c>
      <c r="O83" s="5" t="s">
        <v>173</v>
      </c>
      <c r="P83" s="5"/>
      <c r="Q83" s="4" t="s">
        <v>173</v>
      </c>
      <c r="R83" s="4" t="s">
        <v>173</v>
      </c>
      <c r="S83" s="5" t="s">
        <v>173</v>
      </c>
      <c r="T83" s="5" t="s">
        <v>173</v>
      </c>
      <c r="U83" s="5" t="s">
        <v>173</v>
      </c>
      <c r="V83" s="5" t="s">
        <v>173</v>
      </c>
      <c r="W83" s="5" t="s">
        <v>173</v>
      </c>
      <c r="X83" s="5" t="s">
        <v>173</v>
      </c>
      <c r="Y83" s="5" t="s">
        <v>173</v>
      </c>
      <c r="Z83" s="5"/>
      <c r="AA83" s="5"/>
      <c r="AB83" s="5"/>
      <c r="AC83" s="5"/>
      <c r="AD83" s="5"/>
      <c r="AE83" s="5"/>
      <c r="AF83" s="5"/>
      <c r="AG83" s="80" t="b">
        <f aca="true" t="shared" si="1" ref="AG83:AG146">IF(OR(AND(O$14=TRUE,O83="X"),AND(P$14=TRUE,P83="X"),AND(Q$14=TRUE,Q83="X"),AND(R$14=TRUE,R83="X"),AND(S$14=TRUE,S83="X"),AND(T$14=TRUE,T83="X"),AND(U$14=TRUE,U83="X"),AND(V$14=TRUE,V83="X"),AND(W$14=TRUE,W83="X"),AND(X$14=TRUE,X83="X"),AND(Y$14=TRUE,Y83="X"),AND(Z$14=TRUE,Z83="X"),AND(AA$14=TRUE,AA83="X"),AND(AB$14=TRUE,AB83="X"),AND(AC$14=TRUE,AC83="X"),AND(AD$14=TRUE,AD83="X"),AND(AE$14=TRUE,AE83="X"),AND(AF$14=TRUE,AF83="X")),TRUE,FALSE)</f>
        <v>1</v>
      </c>
      <c r="AH83" s="10"/>
    </row>
    <row r="84" spans="1:34" ht="15" customHeight="1" thickBot="1">
      <c r="A84" s="10"/>
      <c r="B84" s="108" t="s">
        <v>64</v>
      </c>
      <c r="C84" s="109">
        <v>7.2</v>
      </c>
      <c r="D84" s="132" t="s">
        <v>110</v>
      </c>
      <c r="E84" s="133"/>
      <c r="F84" s="133"/>
      <c r="G84" s="133"/>
      <c r="H84" s="133"/>
      <c r="I84" s="133"/>
      <c r="J84" s="133"/>
      <c r="K84" s="133"/>
      <c r="L84" s="134"/>
      <c r="M84" s="102" t="s">
        <v>61</v>
      </c>
      <c r="N84" s="102" t="s">
        <v>61</v>
      </c>
      <c r="O84" s="5" t="s">
        <v>173</v>
      </c>
      <c r="P84" s="5"/>
      <c r="Q84" s="4"/>
      <c r="R84" s="4"/>
      <c r="S84" s="5"/>
      <c r="T84" s="5"/>
      <c r="U84" s="5" t="s">
        <v>173</v>
      </c>
      <c r="V84" s="5" t="s">
        <v>173</v>
      </c>
      <c r="W84" s="5" t="s">
        <v>173</v>
      </c>
      <c r="X84" s="5" t="s">
        <v>173</v>
      </c>
      <c r="Y84" s="5" t="s">
        <v>173</v>
      </c>
      <c r="Z84" s="5"/>
      <c r="AA84" s="5"/>
      <c r="AB84" s="5"/>
      <c r="AC84" s="5"/>
      <c r="AD84" s="5" t="s">
        <v>173</v>
      </c>
      <c r="AE84" s="5"/>
      <c r="AF84" s="5"/>
      <c r="AG84" s="80" t="b">
        <f t="shared" si="1"/>
        <v>1</v>
      </c>
      <c r="AH84" s="10"/>
    </row>
    <row r="85" spans="1:34" ht="15" customHeight="1" thickBot="1">
      <c r="A85" s="10"/>
      <c r="B85" s="108" t="s">
        <v>64</v>
      </c>
      <c r="C85" s="109">
        <v>7.3</v>
      </c>
      <c r="D85" s="132" t="s">
        <v>111</v>
      </c>
      <c r="E85" s="133"/>
      <c r="F85" s="133"/>
      <c r="G85" s="133"/>
      <c r="H85" s="133"/>
      <c r="I85" s="133"/>
      <c r="J85" s="133"/>
      <c r="K85" s="133"/>
      <c r="L85" s="134"/>
      <c r="M85" s="102" t="s">
        <v>61</v>
      </c>
      <c r="N85" s="102" t="s">
        <v>61</v>
      </c>
      <c r="O85" s="5" t="s">
        <v>173</v>
      </c>
      <c r="P85" s="5"/>
      <c r="Q85" s="4" t="s">
        <v>173</v>
      </c>
      <c r="R85" s="4" t="s">
        <v>173</v>
      </c>
      <c r="S85" s="5" t="s">
        <v>173</v>
      </c>
      <c r="T85" s="5" t="s">
        <v>173</v>
      </c>
      <c r="U85" s="5" t="s">
        <v>173</v>
      </c>
      <c r="V85" s="5" t="s">
        <v>173</v>
      </c>
      <c r="W85" s="5" t="s">
        <v>173</v>
      </c>
      <c r="X85" s="5" t="s">
        <v>173</v>
      </c>
      <c r="Y85" s="5" t="s">
        <v>173</v>
      </c>
      <c r="Z85" s="5"/>
      <c r="AA85" s="5"/>
      <c r="AB85" s="5"/>
      <c r="AC85" s="5"/>
      <c r="AD85" s="5" t="s">
        <v>173</v>
      </c>
      <c r="AE85" s="5" t="s">
        <v>173</v>
      </c>
      <c r="AF85" s="5"/>
      <c r="AG85" s="80" t="b">
        <f t="shared" si="1"/>
        <v>1</v>
      </c>
      <c r="AH85" s="10"/>
    </row>
    <row r="86" spans="1:34" ht="14.25" thickBot="1">
      <c r="A86" s="10"/>
      <c r="B86" s="50" t="s">
        <v>262</v>
      </c>
      <c r="C86" s="53"/>
      <c r="D86" s="79"/>
      <c r="E86" s="79"/>
      <c r="F86" s="79"/>
      <c r="G86" s="79"/>
      <c r="H86" s="79"/>
      <c r="I86" s="79"/>
      <c r="J86" s="79"/>
      <c r="K86" s="79"/>
      <c r="L86" s="79"/>
      <c r="M86" s="25"/>
      <c r="N86" s="25"/>
      <c r="O86" s="3"/>
      <c r="P86" s="3"/>
      <c r="Q86" s="3"/>
      <c r="R86" s="3"/>
      <c r="S86" s="3"/>
      <c r="T86" s="3"/>
      <c r="U86" s="3"/>
      <c r="V86" s="3"/>
      <c r="W86" s="3"/>
      <c r="X86" s="3"/>
      <c r="Y86" s="3"/>
      <c r="Z86" s="3"/>
      <c r="AA86" s="3"/>
      <c r="AB86" s="3"/>
      <c r="AC86" s="3"/>
      <c r="AD86" s="3"/>
      <c r="AE86" s="3"/>
      <c r="AF86" s="3"/>
      <c r="AG86" s="3" t="b">
        <f>IF(OR(AG87:AG96),TRUE,FALSE)</f>
        <v>1</v>
      </c>
      <c r="AH86" s="10"/>
    </row>
    <row r="87" spans="1:34" ht="15" customHeight="1" thickBot="1">
      <c r="A87" s="10"/>
      <c r="B87" s="104" t="s">
        <v>63</v>
      </c>
      <c r="C87" s="105">
        <v>8.1</v>
      </c>
      <c r="D87" s="132" t="s">
        <v>112</v>
      </c>
      <c r="E87" s="133"/>
      <c r="F87" s="133"/>
      <c r="G87" s="133"/>
      <c r="H87" s="133"/>
      <c r="I87" s="133"/>
      <c r="J87" s="133"/>
      <c r="K87" s="133"/>
      <c r="L87" s="134"/>
      <c r="M87" s="13" t="s">
        <v>61</v>
      </c>
      <c r="N87" s="13" t="s">
        <v>61</v>
      </c>
      <c r="O87" s="5" t="s">
        <v>173</v>
      </c>
      <c r="P87" s="5"/>
      <c r="Q87" s="4"/>
      <c r="R87" s="4"/>
      <c r="S87" s="5"/>
      <c r="T87" s="5"/>
      <c r="U87" s="5"/>
      <c r="V87" s="2"/>
      <c r="W87" s="2"/>
      <c r="X87" s="2"/>
      <c r="Y87" s="2"/>
      <c r="Z87" s="2"/>
      <c r="AA87" s="2"/>
      <c r="AB87" s="2"/>
      <c r="AC87" s="2"/>
      <c r="AD87" s="5"/>
      <c r="AE87" s="5"/>
      <c r="AF87" s="5"/>
      <c r="AG87" s="80" t="b">
        <f t="shared" si="1"/>
        <v>0</v>
      </c>
      <c r="AH87" s="10"/>
    </row>
    <row r="88" spans="1:34" ht="15" customHeight="1" thickBot="1">
      <c r="A88" s="10"/>
      <c r="B88" s="104" t="s">
        <v>63</v>
      </c>
      <c r="C88" s="105">
        <v>8.2</v>
      </c>
      <c r="D88" s="132" t="s">
        <v>23</v>
      </c>
      <c r="E88" s="133"/>
      <c r="F88" s="133"/>
      <c r="G88" s="133"/>
      <c r="H88" s="133"/>
      <c r="I88" s="133"/>
      <c r="J88" s="133"/>
      <c r="K88" s="133"/>
      <c r="L88" s="134"/>
      <c r="M88" s="13" t="s">
        <v>61</v>
      </c>
      <c r="N88" s="13" t="s">
        <v>61</v>
      </c>
      <c r="O88" s="5" t="s">
        <v>173</v>
      </c>
      <c r="P88" s="5"/>
      <c r="Q88" s="4"/>
      <c r="R88" s="4"/>
      <c r="S88" s="5"/>
      <c r="T88" s="5"/>
      <c r="U88" s="5"/>
      <c r="V88" s="2"/>
      <c r="W88" s="2"/>
      <c r="X88" s="2"/>
      <c r="Y88" s="2"/>
      <c r="Z88" s="2"/>
      <c r="AA88" s="2"/>
      <c r="AB88" s="2"/>
      <c r="AC88" s="2"/>
      <c r="AD88" s="5"/>
      <c r="AE88" s="5"/>
      <c r="AF88" s="5"/>
      <c r="AG88" s="80" t="b">
        <f t="shared" si="1"/>
        <v>0</v>
      </c>
      <c r="AH88" s="10"/>
    </row>
    <row r="89" spans="1:34" ht="15" customHeight="1" thickBot="1">
      <c r="A89" s="10"/>
      <c r="B89" s="104" t="s">
        <v>63</v>
      </c>
      <c r="C89" s="105">
        <v>8.3</v>
      </c>
      <c r="D89" s="132" t="s">
        <v>113</v>
      </c>
      <c r="E89" s="133"/>
      <c r="F89" s="133"/>
      <c r="G89" s="133"/>
      <c r="H89" s="133"/>
      <c r="I89" s="133"/>
      <c r="J89" s="133"/>
      <c r="K89" s="133"/>
      <c r="L89" s="134"/>
      <c r="M89" s="13" t="s">
        <v>61</v>
      </c>
      <c r="N89" s="13" t="s">
        <v>61</v>
      </c>
      <c r="O89" s="5" t="s">
        <v>173</v>
      </c>
      <c r="P89" s="5"/>
      <c r="Q89" s="4"/>
      <c r="R89" s="4"/>
      <c r="S89" s="5"/>
      <c r="T89" s="5"/>
      <c r="U89" s="5"/>
      <c r="V89" s="2"/>
      <c r="W89" s="2"/>
      <c r="X89" s="2"/>
      <c r="Y89" s="2"/>
      <c r="Z89" s="2"/>
      <c r="AA89" s="2"/>
      <c r="AB89" s="2"/>
      <c r="AC89" s="2"/>
      <c r="AD89" s="5"/>
      <c r="AE89" s="5"/>
      <c r="AF89" s="5"/>
      <c r="AG89" s="80" t="b">
        <f t="shared" si="1"/>
        <v>0</v>
      </c>
      <c r="AH89" s="10"/>
    </row>
    <row r="90" spans="1:34" ht="15" customHeight="1" thickBot="1">
      <c r="A90" s="10"/>
      <c r="B90" s="104" t="s">
        <v>63</v>
      </c>
      <c r="C90" s="105">
        <v>8.4</v>
      </c>
      <c r="D90" s="132" t="s">
        <v>210</v>
      </c>
      <c r="E90" s="133"/>
      <c r="F90" s="133"/>
      <c r="G90" s="133"/>
      <c r="H90" s="133"/>
      <c r="I90" s="133"/>
      <c r="J90" s="133"/>
      <c r="K90" s="133"/>
      <c r="L90" s="134"/>
      <c r="M90" s="13" t="s">
        <v>61</v>
      </c>
      <c r="N90" s="13" t="s">
        <v>61</v>
      </c>
      <c r="O90" s="5" t="s">
        <v>173</v>
      </c>
      <c r="P90" s="5"/>
      <c r="Q90" s="4"/>
      <c r="R90" s="4"/>
      <c r="S90" s="5"/>
      <c r="T90" s="5"/>
      <c r="U90" s="5"/>
      <c r="V90" s="2"/>
      <c r="W90" s="2"/>
      <c r="X90" s="2"/>
      <c r="Y90" s="2"/>
      <c r="Z90" s="2"/>
      <c r="AA90" s="2"/>
      <c r="AB90" s="2"/>
      <c r="AC90" s="2"/>
      <c r="AD90" s="5"/>
      <c r="AE90" s="5"/>
      <c r="AF90" s="5"/>
      <c r="AG90" s="80" t="b">
        <f t="shared" si="1"/>
        <v>0</v>
      </c>
      <c r="AH90" s="10"/>
    </row>
    <row r="91" spans="1:34" ht="15" customHeight="1" thickBot="1">
      <c r="A91" s="10"/>
      <c r="B91" s="108" t="s">
        <v>64</v>
      </c>
      <c r="C91" s="109">
        <v>8.1</v>
      </c>
      <c r="D91" s="132" t="s">
        <v>24</v>
      </c>
      <c r="E91" s="133"/>
      <c r="F91" s="133"/>
      <c r="G91" s="133"/>
      <c r="H91" s="133"/>
      <c r="I91" s="133"/>
      <c r="J91" s="133"/>
      <c r="K91" s="133"/>
      <c r="L91" s="134"/>
      <c r="M91" s="13" t="s">
        <v>61</v>
      </c>
      <c r="N91" s="13" t="s">
        <v>61</v>
      </c>
      <c r="O91" s="5"/>
      <c r="P91" s="5"/>
      <c r="Q91" s="4" t="s">
        <v>173</v>
      </c>
      <c r="R91" s="4" t="s">
        <v>173</v>
      </c>
      <c r="S91" s="5" t="s">
        <v>173</v>
      </c>
      <c r="T91" s="5" t="s">
        <v>173</v>
      </c>
      <c r="U91" s="5"/>
      <c r="V91" s="2"/>
      <c r="W91" s="2" t="s">
        <v>173</v>
      </c>
      <c r="X91" s="2"/>
      <c r="Y91" s="2" t="s">
        <v>173</v>
      </c>
      <c r="Z91" s="2"/>
      <c r="AA91" s="2"/>
      <c r="AB91" s="2"/>
      <c r="AC91" s="2"/>
      <c r="AD91" s="5" t="s">
        <v>173</v>
      </c>
      <c r="AE91" s="5" t="s">
        <v>173</v>
      </c>
      <c r="AF91" s="5"/>
      <c r="AG91" s="80" t="b">
        <f t="shared" si="1"/>
        <v>0</v>
      </c>
      <c r="AH91" s="10"/>
    </row>
    <row r="92" spans="1:34" ht="15" customHeight="1" thickBot="1">
      <c r="A92" s="10"/>
      <c r="B92" s="108" t="s">
        <v>64</v>
      </c>
      <c r="C92" s="109">
        <v>8.2</v>
      </c>
      <c r="D92" s="132" t="s">
        <v>114</v>
      </c>
      <c r="E92" s="133"/>
      <c r="F92" s="133"/>
      <c r="G92" s="133"/>
      <c r="H92" s="133"/>
      <c r="I92" s="133"/>
      <c r="J92" s="133"/>
      <c r="K92" s="133"/>
      <c r="L92" s="134"/>
      <c r="M92" s="13" t="s">
        <v>61</v>
      </c>
      <c r="N92" s="13" t="s">
        <v>61</v>
      </c>
      <c r="O92" s="5" t="s">
        <v>173</v>
      </c>
      <c r="P92" s="5"/>
      <c r="Q92" s="4"/>
      <c r="R92" s="4"/>
      <c r="S92" s="5" t="s">
        <v>173</v>
      </c>
      <c r="T92" s="5" t="s">
        <v>173</v>
      </c>
      <c r="U92" s="5" t="s">
        <v>173</v>
      </c>
      <c r="V92" s="2" t="s">
        <v>173</v>
      </c>
      <c r="W92" s="2" t="s">
        <v>173</v>
      </c>
      <c r="X92" s="2"/>
      <c r="Y92" s="2" t="s">
        <v>173</v>
      </c>
      <c r="Z92" s="2"/>
      <c r="AA92" s="2"/>
      <c r="AB92" s="2"/>
      <c r="AC92" s="2"/>
      <c r="AD92" s="5" t="s">
        <v>173</v>
      </c>
      <c r="AE92" s="5" t="s">
        <v>173</v>
      </c>
      <c r="AF92" s="5" t="s">
        <v>173</v>
      </c>
      <c r="AG92" s="80" t="b">
        <f t="shared" si="1"/>
        <v>1</v>
      </c>
      <c r="AH92" s="10"/>
    </row>
    <row r="93" spans="1:34" ht="15" customHeight="1" thickBot="1">
      <c r="A93" s="10"/>
      <c r="B93" s="108" t="s">
        <v>64</v>
      </c>
      <c r="C93" s="109">
        <v>8.3</v>
      </c>
      <c r="D93" s="132" t="s">
        <v>115</v>
      </c>
      <c r="E93" s="133"/>
      <c r="F93" s="133"/>
      <c r="G93" s="133"/>
      <c r="H93" s="133"/>
      <c r="I93" s="133"/>
      <c r="J93" s="133"/>
      <c r="K93" s="133"/>
      <c r="L93" s="134"/>
      <c r="M93" s="13" t="s">
        <v>61</v>
      </c>
      <c r="N93" s="13" t="s">
        <v>61</v>
      </c>
      <c r="O93" s="5" t="s">
        <v>173</v>
      </c>
      <c r="P93" s="5"/>
      <c r="Q93" s="4"/>
      <c r="R93" s="4"/>
      <c r="S93" s="5" t="s">
        <v>173</v>
      </c>
      <c r="T93" s="5" t="s">
        <v>173</v>
      </c>
      <c r="U93" s="5"/>
      <c r="V93" s="2"/>
      <c r="W93" s="2"/>
      <c r="X93" s="2"/>
      <c r="Y93" s="2"/>
      <c r="Z93" s="2"/>
      <c r="AA93" s="2"/>
      <c r="AB93" s="2"/>
      <c r="AC93" s="2"/>
      <c r="AD93" s="5"/>
      <c r="AE93" s="5"/>
      <c r="AF93" s="5"/>
      <c r="AG93" s="80" t="b">
        <f t="shared" si="1"/>
        <v>0</v>
      </c>
      <c r="AH93" s="10"/>
    </row>
    <row r="94" spans="1:34" ht="15" customHeight="1" thickBot="1">
      <c r="A94" s="10"/>
      <c r="B94" s="71" t="s">
        <v>65</v>
      </c>
      <c r="C94" s="72">
        <v>8.1</v>
      </c>
      <c r="D94" s="132" t="s">
        <v>116</v>
      </c>
      <c r="E94" s="133"/>
      <c r="F94" s="133"/>
      <c r="G94" s="133"/>
      <c r="H94" s="133"/>
      <c r="I94" s="133"/>
      <c r="J94" s="133"/>
      <c r="K94" s="133"/>
      <c r="L94" s="134"/>
      <c r="M94" s="13" t="s">
        <v>61</v>
      </c>
      <c r="N94" s="13" t="s">
        <v>61</v>
      </c>
      <c r="O94" s="5"/>
      <c r="P94" s="5"/>
      <c r="Q94" s="4"/>
      <c r="R94" s="4"/>
      <c r="S94" s="5" t="s">
        <v>173</v>
      </c>
      <c r="T94" s="5" t="s">
        <v>173</v>
      </c>
      <c r="U94" s="5"/>
      <c r="V94" s="2"/>
      <c r="W94" s="2" t="s">
        <v>173</v>
      </c>
      <c r="X94" s="2"/>
      <c r="Y94" s="2"/>
      <c r="Z94" s="2"/>
      <c r="AA94" s="2"/>
      <c r="AB94" s="2"/>
      <c r="AC94" s="2"/>
      <c r="AD94" s="5"/>
      <c r="AE94" s="5"/>
      <c r="AF94" s="5"/>
      <c r="AG94" s="80" t="b">
        <f t="shared" si="1"/>
        <v>0</v>
      </c>
      <c r="AH94" s="10"/>
    </row>
    <row r="95" spans="1:34" ht="15" customHeight="1" thickBot="1">
      <c r="A95" s="10"/>
      <c r="B95" s="71" t="s">
        <v>65</v>
      </c>
      <c r="C95" s="72">
        <v>8.2</v>
      </c>
      <c r="D95" s="132" t="s">
        <v>253</v>
      </c>
      <c r="E95" s="133"/>
      <c r="F95" s="133"/>
      <c r="G95" s="133"/>
      <c r="H95" s="133"/>
      <c r="I95" s="133"/>
      <c r="J95" s="133"/>
      <c r="K95" s="133"/>
      <c r="L95" s="134"/>
      <c r="M95" s="13" t="s">
        <v>61</v>
      </c>
      <c r="N95" s="13" t="s">
        <v>61</v>
      </c>
      <c r="O95" s="5"/>
      <c r="P95" s="5"/>
      <c r="Q95" s="4"/>
      <c r="R95" s="4"/>
      <c r="S95" s="5" t="s">
        <v>173</v>
      </c>
      <c r="T95" s="5" t="s">
        <v>173</v>
      </c>
      <c r="U95" s="5"/>
      <c r="V95" s="2"/>
      <c r="W95" s="2" t="s">
        <v>173</v>
      </c>
      <c r="X95" s="2"/>
      <c r="Y95" s="2"/>
      <c r="Z95" s="2"/>
      <c r="AA95" s="2"/>
      <c r="AB95" s="2"/>
      <c r="AC95" s="2"/>
      <c r="AD95" s="5"/>
      <c r="AE95" s="5"/>
      <c r="AF95" s="5"/>
      <c r="AG95" s="80" t="b">
        <f t="shared" si="1"/>
        <v>0</v>
      </c>
      <c r="AH95" s="10"/>
    </row>
    <row r="96" spans="1:34" ht="15" customHeight="1" thickBot="1">
      <c r="A96" s="10"/>
      <c r="B96" s="71" t="s">
        <v>65</v>
      </c>
      <c r="C96" s="72">
        <v>8.3</v>
      </c>
      <c r="D96" s="132" t="s">
        <v>211</v>
      </c>
      <c r="E96" s="133"/>
      <c r="F96" s="133"/>
      <c r="G96" s="133"/>
      <c r="H96" s="133"/>
      <c r="I96" s="133"/>
      <c r="J96" s="133"/>
      <c r="K96" s="133"/>
      <c r="L96" s="134"/>
      <c r="M96" s="13" t="s">
        <v>61</v>
      </c>
      <c r="N96" s="13" t="s">
        <v>61</v>
      </c>
      <c r="O96" s="5" t="s">
        <v>173</v>
      </c>
      <c r="P96" s="5"/>
      <c r="Q96" s="4"/>
      <c r="R96" s="4"/>
      <c r="S96" s="5" t="s">
        <v>173</v>
      </c>
      <c r="T96" s="5" t="s">
        <v>173</v>
      </c>
      <c r="U96" s="5"/>
      <c r="V96" s="2"/>
      <c r="W96" s="2"/>
      <c r="X96" s="2"/>
      <c r="Y96" s="2"/>
      <c r="Z96" s="2"/>
      <c r="AA96" s="2"/>
      <c r="AB96" s="2"/>
      <c r="AC96" s="2"/>
      <c r="AD96" s="5"/>
      <c r="AE96" s="5"/>
      <c r="AF96" s="5"/>
      <c r="AG96" s="80" t="b">
        <f t="shared" si="1"/>
        <v>0</v>
      </c>
      <c r="AH96" s="10"/>
    </row>
    <row r="97" spans="1:34" ht="14.25" thickBot="1">
      <c r="A97" s="10"/>
      <c r="B97" s="50" t="s">
        <v>25</v>
      </c>
      <c r="C97" s="53"/>
      <c r="D97" s="79"/>
      <c r="E97" s="79"/>
      <c r="F97" s="79"/>
      <c r="G97" s="79"/>
      <c r="H97" s="79"/>
      <c r="I97" s="79"/>
      <c r="J97" s="79"/>
      <c r="K97" s="79"/>
      <c r="L97" s="79"/>
      <c r="M97" s="25"/>
      <c r="N97" s="25"/>
      <c r="O97" s="3"/>
      <c r="P97" s="3"/>
      <c r="Q97" s="3"/>
      <c r="R97" s="3"/>
      <c r="S97" s="3"/>
      <c r="T97" s="3"/>
      <c r="U97" s="3"/>
      <c r="V97" s="3"/>
      <c r="W97" s="3"/>
      <c r="X97" s="3"/>
      <c r="Y97" s="3"/>
      <c r="Z97" s="3"/>
      <c r="AA97" s="3"/>
      <c r="AB97" s="3"/>
      <c r="AC97" s="3"/>
      <c r="AD97" s="3"/>
      <c r="AE97" s="3"/>
      <c r="AF97" s="3"/>
      <c r="AG97" s="3" t="b">
        <f>IF(OR(AG98:AG112),TRUE,FALSE)</f>
        <v>1</v>
      </c>
      <c r="AH97" s="10"/>
    </row>
    <row r="98" spans="1:34" ht="15" customHeight="1" thickBot="1">
      <c r="A98" s="10"/>
      <c r="B98" s="104" t="s">
        <v>63</v>
      </c>
      <c r="C98" s="105">
        <v>9.1</v>
      </c>
      <c r="D98" s="132" t="s">
        <v>268</v>
      </c>
      <c r="E98" s="133"/>
      <c r="F98" s="133"/>
      <c r="G98" s="133"/>
      <c r="H98" s="133"/>
      <c r="I98" s="133"/>
      <c r="J98" s="133"/>
      <c r="K98" s="133"/>
      <c r="L98" s="134"/>
      <c r="M98" s="13" t="s">
        <v>61</v>
      </c>
      <c r="N98" s="13" t="s">
        <v>61</v>
      </c>
      <c r="O98" s="5" t="s">
        <v>173</v>
      </c>
      <c r="P98" s="5"/>
      <c r="Q98" s="4"/>
      <c r="R98" s="4"/>
      <c r="S98" s="5"/>
      <c r="T98" s="5"/>
      <c r="U98" s="5"/>
      <c r="V98" s="2"/>
      <c r="W98" s="2"/>
      <c r="X98" s="2"/>
      <c r="Y98" s="2"/>
      <c r="Z98" s="2"/>
      <c r="AA98" s="2"/>
      <c r="AB98" s="2"/>
      <c r="AC98" s="2"/>
      <c r="AD98" s="5"/>
      <c r="AE98" s="5"/>
      <c r="AF98" s="5"/>
      <c r="AG98" s="80" t="b">
        <f t="shared" si="1"/>
        <v>0</v>
      </c>
      <c r="AH98" s="10"/>
    </row>
    <row r="99" spans="1:34" ht="15" customHeight="1" thickBot="1">
      <c r="A99" s="10"/>
      <c r="B99" s="104" t="s">
        <v>63</v>
      </c>
      <c r="C99" s="105">
        <v>9.2</v>
      </c>
      <c r="D99" s="132" t="s">
        <v>117</v>
      </c>
      <c r="E99" s="133"/>
      <c r="F99" s="133"/>
      <c r="G99" s="133"/>
      <c r="H99" s="133"/>
      <c r="I99" s="133"/>
      <c r="J99" s="133"/>
      <c r="K99" s="133"/>
      <c r="L99" s="134"/>
      <c r="M99" s="13" t="s">
        <v>61</v>
      </c>
      <c r="N99" s="13" t="s">
        <v>61</v>
      </c>
      <c r="O99" s="4" t="s">
        <v>173</v>
      </c>
      <c r="P99" s="4"/>
      <c r="Q99" s="4"/>
      <c r="R99" s="4"/>
      <c r="S99" s="5"/>
      <c r="T99" s="5"/>
      <c r="U99" s="5"/>
      <c r="V99" s="2"/>
      <c r="W99" s="2"/>
      <c r="X99" s="2"/>
      <c r="Y99" s="2"/>
      <c r="Z99" s="2"/>
      <c r="AA99" s="2"/>
      <c r="AB99" s="2"/>
      <c r="AC99" s="2"/>
      <c r="AD99" s="5"/>
      <c r="AE99" s="5"/>
      <c r="AF99" s="5"/>
      <c r="AG99" s="80" t="b">
        <f t="shared" si="1"/>
        <v>0</v>
      </c>
      <c r="AH99" s="10"/>
    </row>
    <row r="100" spans="1:34" ht="15" customHeight="1" thickBot="1">
      <c r="A100" s="10"/>
      <c r="B100" s="104" t="s">
        <v>63</v>
      </c>
      <c r="C100" s="105">
        <v>9.3</v>
      </c>
      <c r="D100" s="132" t="s">
        <v>118</v>
      </c>
      <c r="E100" s="133"/>
      <c r="F100" s="133"/>
      <c r="G100" s="133"/>
      <c r="H100" s="133"/>
      <c r="I100" s="133"/>
      <c r="J100" s="133"/>
      <c r="K100" s="133"/>
      <c r="L100" s="134"/>
      <c r="M100" s="13" t="s">
        <v>61</v>
      </c>
      <c r="N100" s="13" t="s">
        <v>61</v>
      </c>
      <c r="O100" s="5" t="s">
        <v>173</v>
      </c>
      <c r="P100" s="5"/>
      <c r="Q100" s="4"/>
      <c r="R100" s="4"/>
      <c r="S100" s="5"/>
      <c r="T100" s="5"/>
      <c r="U100" s="5"/>
      <c r="V100" s="2" t="s">
        <v>173</v>
      </c>
      <c r="W100" s="2"/>
      <c r="X100" s="2"/>
      <c r="Y100" s="2"/>
      <c r="Z100" s="2"/>
      <c r="AA100" s="2"/>
      <c r="AB100" s="2"/>
      <c r="AC100" s="2"/>
      <c r="AD100" s="5"/>
      <c r="AE100" s="5"/>
      <c r="AF100" s="5"/>
      <c r="AG100" s="80" t="b">
        <f t="shared" si="1"/>
        <v>1</v>
      </c>
      <c r="AH100" s="10"/>
    </row>
    <row r="101" spans="1:34" ht="15" customHeight="1" thickBot="1">
      <c r="A101" s="10"/>
      <c r="B101" s="108" t="s">
        <v>64</v>
      </c>
      <c r="C101" s="109">
        <v>9.1</v>
      </c>
      <c r="D101" s="132" t="s">
        <v>212</v>
      </c>
      <c r="E101" s="133"/>
      <c r="F101" s="133"/>
      <c r="G101" s="133"/>
      <c r="H101" s="133"/>
      <c r="I101" s="133"/>
      <c r="J101" s="133"/>
      <c r="K101" s="133"/>
      <c r="L101" s="134"/>
      <c r="M101" s="13" t="s">
        <v>61</v>
      </c>
      <c r="N101" s="13" t="s">
        <v>61</v>
      </c>
      <c r="O101" s="5"/>
      <c r="P101" s="5"/>
      <c r="Q101" s="5"/>
      <c r="R101" s="5" t="s">
        <v>173</v>
      </c>
      <c r="S101" s="5"/>
      <c r="T101" s="5"/>
      <c r="U101" s="5"/>
      <c r="V101" s="2" t="s">
        <v>173</v>
      </c>
      <c r="W101" s="2"/>
      <c r="X101" s="2"/>
      <c r="Y101" s="2"/>
      <c r="Z101" s="2"/>
      <c r="AA101" s="2"/>
      <c r="AB101" s="2"/>
      <c r="AC101" s="2"/>
      <c r="AD101" s="5"/>
      <c r="AE101" s="5" t="s">
        <v>173</v>
      </c>
      <c r="AF101" s="5"/>
      <c r="AG101" s="80" t="b">
        <f t="shared" si="1"/>
        <v>1</v>
      </c>
      <c r="AH101" s="10"/>
    </row>
    <row r="102" spans="1:34" ht="15" customHeight="1" thickBot="1">
      <c r="A102" s="10"/>
      <c r="B102" s="108" t="s">
        <v>64</v>
      </c>
      <c r="C102" s="109">
        <v>9.2</v>
      </c>
      <c r="D102" s="132" t="s">
        <v>119</v>
      </c>
      <c r="E102" s="133"/>
      <c r="F102" s="133"/>
      <c r="G102" s="133"/>
      <c r="H102" s="133"/>
      <c r="I102" s="133"/>
      <c r="J102" s="133"/>
      <c r="K102" s="133"/>
      <c r="L102" s="134"/>
      <c r="M102" s="13" t="s">
        <v>61</v>
      </c>
      <c r="N102" s="13" t="s">
        <v>61</v>
      </c>
      <c r="O102" s="4"/>
      <c r="P102" s="4"/>
      <c r="Q102" s="4" t="s">
        <v>173</v>
      </c>
      <c r="R102" s="4" t="s">
        <v>173</v>
      </c>
      <c r="S102" s="5" t="s">
        <v>173</v>
      </c>
      <c r="T102" s="5" t="s">
        <v>173</v>
      </c>
      <c r="U102" s="5" t="s">
        <v>173</v>
      </c>
      <c r="V102" s="2" t="s">
        <v>173</v>
      </c>
      <c r="W102" s="2" t="s">
        <v>173</v>
      </c>
      <c r="X102" s="2" t="s">
        <v>173</v>
      </c>
      <c r="Y102" s="2" t="s">
        <v>173</v>
      </c>
      <c r="Z102" s="2"/>
      <c r="AA102" s="2"/>
      <c r="AB102" s="2"/>
      <c r="AC102" s="2" t="s">
        <v>173</v>
      </c>
      <c r="AD102" s="5"/>
      <c r="AE102" s="5" t="s">
        <v>173</v>
      </c>
      <c r="AF102" s="5"/>
      <c r="AG102" s="80" t="b">
        <f t="shared" si="1"/>
        <v>1</v>
      </c>
      <c r="AH102" s="10"/>
    </row>
    <row r="103" spans="1:34" ht="15" customHeight="1" thickBot="1">
      <c r="A103" s="10"/>
      <c r="B103" s="108" t="s">
        <v>64</v>
      </c>
      <c r="C103" s="109">
        <v>9.3</v>
      </c>
      <c r="D103" s="132" t="s">
        <v>120</v>
      </c>
      <c r="E103" s="133"/>
      <c r="F103" s="133"/>
      <c r="G103" s="133"/>
      <c r="H103" s="133"/>
      <c r="I103" s="133"/>
      <c r="J103" s="133"/>
      <c r="K103" s="133"/>
      <c r="L103" s="134"/>
      <c r="M103" s="13" t="s">
        <v>61</v>
      </c>
      <c r="N103" s="13" t="s">
        <v>61</v>
      </c>
      <c r="O103" s="5"/>
      <c r="P103" s="5"/>
      <c r="Q103" s="5"/>
      <c r="R103" s="5"/>
      <c r="S103" s="5"/>
      <c r="T103" s="5"/>
      <c r="U103" s="5" t="s">
        <v>173</v>
      </c>
      <c r="V103" s="2" t="s">
        <v>173</v>
      </c>
      <c r="W103" s="2" t="s">
        <v>173</v>
      </c>
      <c r="X103" s="2" t="s">
        <v>173</v>
      </c>
      <c r="Y103" s="2"/>
      <c r="Z103" s="2"/>
      <c r="AA103" s="2"/>
      <c r="AB103" s="2"/>
      <c r="AC103" s="2"/>
      <c r="AD103" s="5" t="s">
        <v>173</v>
      </c>
      <c r="AE103" s="5" t="s">
        <v>173</v>
      </c>
      <c r="AF103" s="5"/>
      <c r="AG103" s="80" t="b">
        <f t="shared" si="1"/>
        <v>1</v>
      </c>
      <c r="AH103" s="10"/>
    </row>
    <row r="104" spans="1:34" ht="15" customHeight="1" thickBot="1">
      <c r="A104" s="10"/>
      <c r="B104" s="108" t="s">
        <v>64</v>
      </c>
      <c r="C104" s="109">
        <v>9.4</v>
      </c>
      <c r="D104" s="132" t="s">
        <v>121</v>
      </c>
      <c r="E104" s="133"/>
      <c r="F104" s="133"/>
      <c r="G104" s="133"/>
      <c r="H104" s="133"/>
      <c r="I104" s="133"/>
      <c r="J104" s="133"/>
      <c r="K104" s="133"/>
      <c r="L104" s="134"/>
      <c r="M104" s="13" t="s">
        <v>61</v>
      </c>
      <c r="N104" s="13" t="s">
        <v>61</v>
      </c>
      <c r="O104" s="5"/>
      <c r="P104" s="5"/>
      <c r="Q104" s="5"/>
      <c r="R104" s="5"/>
      <c r="S104" s="5"/>
      <c r="T104" s="5"/>
      <c r="U104" s="5" t="s">
        <v>173</v>
      </c>
      <c r="V104" s="2" t="s">
        <v>173</v>
      </c>
      <c r="W104" s="2" t="s">
        <v>173</v>
      </c>
      <c r="X104" s="2" t="s">
        <v>173</v>
      </c>
      <c r="Y104" s="2"/>
      <c r="Z104" s="2"/>
      <c r="AA104" s="2"/>
      <c r="AB104" s="2"/>
      <c r="AC104" s="2"/>
      <c r="AD104" s="5"/>
      <c r="AE104" s="5"/>
      <c r="AF104" s="5"/>
      <c r="AG104" s="80" t="b">
        <f t="shared" si="1"/>
        <v>1</v>
      </c>
      <c r="AH104" s="10"/>
    </row>
    <row r="105" spans="1:34" ht="15" customHeight="1" thickBot="1">
      <c r="A105" s="10"/>
      <c r="B105" s="108" t="s">
        <v>64</v>
      </c>
      <c r="C105" s="109">
        <v>9.5</v>
      </c>
      <c r="D105" s="132" t="s">
        <v>122</v>
      </c>
      <c r="E105" s="133"/>
      <c r="F105" s="133"/>
      <c r="G105" s="133"/>
      <c r="H105" s="133"/>
      <c r="I105" s="133"/>
      <c r="J105" s="133"/>
      <c r="K105" s="133"/>
      <c r="L105" s="134"/>
      <c r="M105" s="13" t="s">
        <v>61</v>
      </c>
      <c r="N105" s="13" t="s">
        <v>61</v>
      </c>
      <c r="O105" s="5"/>
      <c r="P105" s="5"/>
      <c r="Q105" s="4"/>
      <c r="R105" s="4"/>
      <c r="S105" s="5"/>
      <c r="T105" s="5"/>
      <c r="U105" s="5"/>
      <c r="V105" s="2"/>
      <c r="W105" s="2"/>
      <c r="X105" s="2"/>
      <c r="Y105" s="2"/>
      <c r="Z105" s="2"/>
      <c r="AA105" s="2"/>
      <c r="AB105" s="2"/>
      <c r="AC105" s="2"/>
      <c r="AD105" s="5" t="s">
        <v>173</v>
      </c>
      <c r="AE105" s="5" t="s">
        <v>173</v>
      </c>
      <c r="AF105" s="5"/>
      <c r="AG105" s="80" t="b">
        <f t="shared" si="1"/>
        <v>0</v>
      </c>
      <c r="AH105" s="10"/>
    </row>
    <row r="106" spans="1:34" ht="15" customHeight="1" thickBot="1">
      <c r="A106" s="10"/>
      <c r="B106" s="108" t="s">
        <v>64</v>
      </c>
      <c r="C106" s="109">
        <v>9.6</v>
      </c>
      <c r="D106" s="132" t="s">
        <v>442</v>
      </c>
      <c r="E106" s="133"/>
      <c r="F106" s="133"/>
      <c r="G106" s="133"/>
      <c r="H106" s="133"/>
      <c r="I106" s="133"/>
      <c r="J106" s="133"/>
      <c r="K106" s="133"/>
      <c r="L106" s="134"/>
      <c r="M106" s="13" t="s">
        <v>61</v>
      </c>
      <c r="N106" s="13" t="s">
        <v>61</v>
      </c>
      <c r="O106" s="5"/>
      <c r="P106" s="5"/>
      <c r="Q106" s="4"/>
      <c r="R106" s="4"/>
      <c r="S106" s="5"/>
      <c r="T106" s="5"/>
      <c r="U106" s="5"/>
      <c r="V106" s="2" t="s">
        <v>173</v>
      </c>
      <c r="W106" s="2"/>
      <c r="X106" s="2"/>
      <c r="Y106" s="2"/>
      <c r="Z106" s="2"/>
      <c r="AA106" s="2"/>
      <c r="AB106" s="2"/>
      <c r="AC106" s="2"/>
      <c r="AD106" s="5"/>
      <c r="AE106" s="5"/>
      <c r="AF106" s="5"/>
      <c r="AG106" s="80" t="b">
        <f t="shared" si="1"/>
        <v>1</v>
      </c>
      <c r="AH106" s="10"/>
    </row>
    <row r="107" spans="1:34" ht="15" customHeight="1" thickBot="1">
      <c r="A107" s="10"/>
      <c r="B107" s="108" t="s">
        <v>64</v>
      </c>
      <c r="C107" s="109">
        <v>9.7</v>
      </c>
      <c r="D107" s="132" t="s">
        <v>443</v>
      </c>
      <c r="E107" s="133"/>
      <c r="F107" s="133"/>
      <c r="G107" s="133"/>
      <c r="H107" s="133"/>
      <c r="I107" s="133"/>
      <c r="J107" s="133"/>
      <c r="K107" s="133"/>
      <c r="L107" s="134"/>
      <c r="M107" s="13" t="s">
        <v>61</v>
      </c>
      <c r="N107" s="13" t="s">
        <v>61</v>
      </c>
      <c r="O107" s="5"/>
      <c r="P107" s="5"/>
      <c r="Q107" s="5"/>
      <c r="R107" s="5"/>
      <c r="S107" s="5"/>
      <c r="T107" s="5"/>
      <c r="U107" s="5"/>
      <c r="V107" s="2" t="s">
        <v>173</v>
      </c>
      <c r="W107" s="2"/>
      <c r="X107" s="2"/>
      <c r="Y107" s="2"/>
      <c r="Z107" s="2"/>
      <c r="AA107" s="2"/>
      <c r="AB107" s="2"/>
      <c r="AC107" s="2"/>
      <c r="AD107" s="5"/>
      <c r="AE107" s="5"/>
      <c r="AF107" s="5"/>
      <c r="AG107" s="80" t="b">
        <f t="shared" si="1"/>
        <v>1</v>
      </c>
      <c r="AH107" s="10"/>
    </row>
    <row r="108" spans="1:34" ht="15" customHeight="1" thickBot="1">
      <c r="A108" s="10"/>
      <c r="B108" s="108" t="s">
        <v>64</v>
      </c>
      <c r="C108" s="109">
        <v>9.8</v>
      </c>
      <c r="D108" s="132" t="s">
        <v>26</v>
      </c>
      <c r="E108" s="133"/>
      <c r="F108" s="133"/>
      <c r="G108" s="133"/>
      <c r="H108" s="133"/>
      <c r="I108" s="133"/>
      <c r="J108" s="133"/>
      <c r="K108" s="133"/>
      <c r="L108" s="134"/>
      <c r="M108" s="13" t="s">
        <v>61</v>
      </c>
      <c r="N108" s="13" t="s">
        <v>61</v>
      </c>
      <c r="O108" s="5"/>
      <c r="P108" s="5"/>
      <c r="Q108" s="5"/>
      <c r="R108" s="5"/>
      <c r="S108" s="5"/>
      <c r="T108" s="5"/>
      <c r="U108" s="5"/>
      <c r="V108" s="2"/>
      <c r="W108" s="2" t="s">
        <v>173</v>
      </c>
      <c r="X108" s="2" t="s">
        <v>173</v>
      </c>
      <c r="Y108" s="2" t="s">
        <v>173</v>
      </c>
      <c r="Z108" s="2"/>
      <c r="AA108" s="2"/>
      <c r="AB108" s="2"/>
      <c r="AC108" s="2"/>
      <c r="AD108" s="5"/>
      <c r="AE108" s="5"/>
      <c r="AF108" s="5"/>
      <c r="AG108" s="80" t="b">
        <f t="shared" si="1"/>
        <v>1</v>
      </c>
      <c r="AH108" s="10"/>
    </row>
    <row r="109" spans="1:34" ht="15" customHeight="1" thickBot="1">
      <c r="A109" s="10"/>
      <c r="B109" s="71" t="s">
        <v>65</v>
      </c>
      <c r="C109" s="72">
        <v>9.1</v>
      </c>
      <c r="D109" s="132" t="s">
        <v>213</v>
      </c>
      <c r="E109" s="133"/>
      <c r="F109" s="133"/>
      <c r="G109" s="133"/>
      <c r="H109" s="133"/>
      <c r="I109" s="133"/>
      <c r="J109" s="133"/>
      <c r="K109" s="133"/>
      <c r="L109" s="134"/>
      <c r="M109" s="13" t="s">
        <v>61</v>
      </c>
      <c r="N109" s="13" t="s">
        <v>61</v>
      </c>
      <c r="O109" s="5"/>
      <c r="P109" s="5"/>
      <c r="Q109" s="4"/>
      <c r="R109" s="4"/>
      <c r="S109" s="5"/>
      <c r="T109" s="5"/>
      <c r="U109" s="5"/>
      <c r="V109" s="2" t="s">
        <v>173</v>
      </c>
      <c r="W109" s="2"/>
      <c r="X109" s="2"/>
      <c r="Y109" s="2"/>
      <c r="Z109" s="2"/>
      <c r="AA109" s="2"/>
      <c r="AB109" s="2"/>
      <c r="AC109" s="2"/>
      <c r="AD109" s="5"/>
      <c r="AE109" s="5"/>
      <c r="AF109" s="5"/>
      <c r="AG109" s="80" t="b">
        <f t="shared" si="1"/>
        <v>1</v>
      </c>
      <c r="AH109" s="10"/>
    </row>
    <row r="110" spans="1:34" ht="15" customHeight="1" thickBot="1">
      <c r="A110" s="10"/>
      <c r="B110" s="71" t="s">
        <v>65</v>
      </c>
      <c r="C110" s="72">
        <v>9.2</v>
      </c>
      <c r="D110" s="132" t="s">
        <v>123</v>
      </c>
      <c r="E110" s="133"/>
      <c r="F110" s="133"/>
      <c r="G110" s="133"/>
      <c r="H110" s="133"/>
      <c r="I110" s="133"/>
      <c r="J110" s="133"/>
      <c r="K110" s="133"/>
      <c r="L110" s="134"/>
      <c r="M110" s="13" t="s">
        <v>61</v>
      </c>
      <c r="N110" s="13" t="s">
        <v>61</v>
      </c>
      <c r="O110" s="5"/>
      <c r="P110" s="5"/>
      <c r="Q110" s="5"/>
      <c r="R110" s="5"/>
      <c r="S110" s="5"/>
      <c r="T110" s="5"/>
      <c r="U110" s="5" t="s">
        <v>173</v>
      </c>
      <c r="V110" s="2" t="s">
        <v>173</v>
      </c>
      <c r="W110" s="2" t="s">
        <v>173</v>
      </c>
      <c r="X110" s="2" t="s">
        <v>173</v>
      </c>
      <c r="Y110" s="2"/>
      <c r="Z110" s="2"/>
      <c r="AA110" s="2"/>
      <c r="AB110" s="2"/>
      <c r="AC110" s="2"/>
      <c r="AD110" s="5"/>
      <c r="AE110" s="5"/>
      <c r="AF110" s="5"/>
      <c r="AG110" s="80" t="b">
        <f t="shared" si="1"/>
        <v>1</v>
      </c>
      <c r="AH110" s="10"/>
    </row>
    <row r="111" spans="1:34" ht="15" customHeight="1" thickBot="1">
      <c r="A111" s="10"/>
      <c r="B111" s="71" t="s">
        <v>65</v>
      </c>
      <c r="C111" s="72">
        <v>9.3</v>
      </c>
      <c r="D111" s="132" t="s">
        <v>124</v>
      </c>
      <c r="E111" s="133"/>
      <c r="F111" s="133"/>
      <c r="G111" s="133"/>
      <c r="H111" s="133"/>
      <c r="I111" s="133"/>
      <c r="J111" s="133"/>
      <c r="K111" s="133"/>
      <c r="L111" s="134"/>
      <c r="M111" s="13" t="s">
        <v>61</v>
      </c>
      <c r="N111" s="13" t="s">
        <v>61</v>
      </c>
      <c r="O111" s="5"/>
      <c r="P111" s="5"/>
      <c r="Q111" s="5"/>
      <c r="R111" s="4" t="s">
        <v>173</v>
      </c>
      <c r="S111" s="5"/>
      <c r="T111" s="5"/>
      <c r="U111" s="5" t="s">
        <v>173</v>
      </c>
      <c r="V111" s="2" t="s">
        <v>173</v>
      </c>
      <c r="W111" s="2" t="s">
        <v>173</v>
      </c>
      <c r="X111" s="2" t="s">
        <v>173</v>
      </c>
      <c r="Y111" s="2"/>
      <c r="Z111" s="2"/>
      <c r="AA111" s="2"/>
      <c r="AB111" s="2"/>
      <c r="AC111" s="2"/>
      <c r="AD111" s="5"/>
      <c r="AE111" s="5"/>
      <c r="AF111" s="5"/>
      <c r="AG111" s="80" t="b">
        <f t="shared" si="1"/>
        <v>1</v>
      </c>
      <c r="AH111" s="10"/>
    </row>
    <row r="112" spans="1:34" ht="15" customHeight="1" thickBot="1">
      <c r="A112" s="10"/>
      <c r="B112" s="71" t="s">
        <v>65</v>
      </c>
      <c r="C112" s="72">
        <v>9.4</v>
      </c>
      <c r="D112" s="132" t="s">
        <v>444</v>
      </c>
      <c r="E112" s="133"/>
      <c r="F112" s="133"/>
      <c r="G112" s="133"/>
      <c r="H112" s="133"/>
      <c r="I112" s="133"/>
      <c r="J112" s="133"/>
      <c r="K112" s="133"/>
      <c r="L112" s="134"/>
      <c r="M112" s="13" t="s">
        <v>61</v>
      </c>
      <c r="N112" s="13" t="s">
        <v>61</v>
      </c>
      <c r="O112" s="5"/>
      <c r="P112" s="5"/>
      <c r="Q112" s="5"/>
      <c r="R112" s="5"/>
      <c r="S112" s="5"/>
      <c r="T112" s="5"/>
      <c r="U112" s="5" t="s">
        <v>173</v>
      </c>
      <c r="V112" s="2" t="s">
        <v>173</v>
      </c>
      <c r="W112" s="2" t="s">
        <v>173</v>
      </c>
      <c r="X112" s="2" t="s">
        <v>173</v>
      </c>
      <c r="Y112" s="2"/>
      <c r="Z112" s="2"/>
      <c r="AA112" s="2"/>
      <c r="AB112" s="2"/>
      <c r="AC112" s="2"/>
      <c r="AD112" s="5" t="s">
        <v>173</v>
      </c>
      <c r="AE112" s="5" t="s">
        <v>173</v>
      </c>
      <c r="AF112" s="5"/>
      <c r="AG112" s="80" t="b">
        <f t="shared" si="1"/>
        <v>1</v>
      </c>
      <c r="AH112" s="10"/>
    </row>
    <row r="113" spans="1:34" ht="14.25" thickBot="1">
      <c r="A113" s="10"/>
      <c r="B113" s="50" t="s">
        <v>179</v>
      </c>
      <c r="C113" s="53"/>
      <c r="D113" s="79"/>
      <c r="E113" s="79"/>
      <c r="F113" s="79"/>
      <c r="G113" s="79"/>
      <c r="H113" s="79"/>
      <c r="I113" s="79"/>
      <c r="J113" s="79"/>
      <c r="K113" s="79"/>
      <c r="L113" s="79"/>
      <c r="M113" s="25"/>
      <c r="N113" s="25"/>
      <c r="O113" s="3"/>
      <c r="P113" s="3"/>
      <c r="Q113" s="3"/>
      <c r="R113" s="3"/>
      <c r="S113" s="3"/>
      <c r="T113" s="3"/>
      <c r="U113" s="3"/>
      <c r="V113" s="3"/>
      <c r="W113" s="3"/>
      <c r="X113" s="3"/>
      <c r="Y113" s="3"/>
      <c r="Z113" s="3"/>
      <c r="AA113" s="3"/>
      <c r="AB113" s="3"/>
      <c r="AC113" s="3"/>
      <c r="AD113" s="3"/>
      <c r="AE113" s="3"/>
      <c r="AF113" s="3"/>
      <c r="AG113" s="3" t="b">
        <f>IF(OR(AG114:AG116),TRUE,FALSE)</f>
        <v>1</v>
      </c>
      <c r="AH113" s="10"/>
    </row>
    <row r="114" spans="1:34" ht="15" customHeight="1" thickBot="1">
      <c r="A114" s="10"/>
      <c r="B114" s="104" t="s">
        <v>63</v>
      </c>
      <c r="C114" s="105">
        <v>10.1</v>
      </c>
      <c r="D114" s="155" t="s">
        <v>27</v>
      </c>
      <c r="E114" s="156"/>
      <c r="F114" s="156"/>
      <c r="G114" s="156"/>
      <c r="H114" s="156"/>
      <c r="I114" s="156"/>
      <c r="J114" s="156"/>
      <c r="K114" s="156"/>
      <c r="L114" s="157"/>
      <c r="M114" s="13" t="s">
        <v>61</v>
      </c>
      <c r="N114" s="13" t="s">
        <v>61</v>
      </c>
      <c r="O114" s="2" t="s">
        <v>173</v>
      </c>
      <c r="P114" s="2"/>
      <c r="Q114" s="2"/>
      <c r="R114" s="2"/>
      <c r="S114" s="2"/>
      <c r="T114" s="2"/>
      <c r="U114" s="2"/>
      <c r="V114" s="2"/>
      <c r="W114" s="2"/>
      <c r="X114" s="2"/>
      <c r="Y114" s="2"/>
      <c r="Z114" s="2"/>
      <c r="AA114" s="2"/>
      <c r="AB114" s="2"/>
      <c r="AC114" s="2"/>
      <c r="AD114" s="5"/>
      <c r="AE114" s="5"/>
      <c r="AF114" s="5"/>
      <c r="AG114" s="80" t="b">
        <f t="shared" si="1"/>
        <v>0</v>
      </c>
      <c r="AH114" s="10"/>
    </row>
    <row r="115" spans="1:34" ht="15" customHeight="1" thickBot="1">
      <c r="A115" s="10"/>
      <c r="B115" s="108" t="s">
        <v>64</v>
      </c>
      <c r="C115" s="109">
        <v>10.1</v>
      </c>
      <c r="D115" s="155" t="s">
        <v>214</v>
      </c>
      <c r="E115" s="156"/>
      <c r="F115" s="156"/>
      <c r="G115" s="156"/>
      <c r="H115" s="156"/>
      <c r="I115" s="156"/>
      <c r="J115" s="156"/>
      <c r="K115" s="156"/>
      <c r="L115" s="157"/>
      <c r="M115" s="13" t="s">
        <v>61</v>
      </c>
      <c r="N115" s="13" t="s">
        <v>61</v>
      </c>
      <c r="O115" s="2"/>
      <c r="P115" s="2"/>
      <c r="Q115" s="2"/>
      <c r="R115" s="2"/>
      <c r="S115" s="2"/>
      <c r="T115" s="2"/>
      <c r="U115" s="2" t="s">
        <v>173</v>
      </c>
      <c r="V115" s="2" t="s">
        <v>173</v>
      </c>
      <c r="W115" s="2" t="s">
        <v>173</v>
      </c>
      <c r="X115" s="2" t="s">
        <v>173</v>
      </c>
      <c r="Y115" s="2"/>
      <c r="Z115" s="2"/>
      <c r="AA115" s="2"/>
      <c r="AB115" s="2"/>
      <c r="AC115" s="2"/>
      <c r="AD115" s="5" t="s">
        <v>173</v>
      </c>
      <c r="AE115" s="5"/>
      <c r="AF115" s="5"/>
      <c r="AG115" s="80" t="b">
        <f t="shared" si="1"/>
        <v>1</v>
      </c>
      <c r="AH115" s="10"/>
    </row>
    <row r="116" spans="1:34" ht="15" customHeight="1" thickBot="1">
      <c r="A116" s="10"/>
      <c r="B116" s="71" t="s">
        <v>65</v>
      </c>
      <c r="C116" s="72">
        <v>10.1</v>
      </c>
      <c r="D116" s="155" t="s">
        <v>215</v>
      </c>
      <c r="E116" s="156"/>
      <c r="F116" s="156"/>
      <c r="G116" s="156"/>
      <c r="H116" s="156"/>
      <c r="I116" s="156"/>
      <c r="J116" s="156"/>
      <c r="K116" s="156"/>
      <c r="L116" s="157"/>
      <c r="M116" s="13" t="s">
        <v>61</v>
      </c>
      <c r="N116" s="13" t="s">
        <v>61</v>
      </c>
      <c r="O116" s="2"/>
      <c r="P116" s="2"/>
      <c r="Q116" s="2"/>
      <c r="R116" s="2"/>
      <c r="S116" s="2"/>
      <c r="T116" s="2"/>
      <c r="U116" s="2" t="s">
        <v>173</v>
      </c>
      <c r="V116" s="2" t="s">
        <v>173</v>
      </c>
      <c r="W116" s="2" t="s">
        <v>173</v>
      </c>
      <c r="X116" s="2" t="s">
        <v>173</v>
      </c>
      <c r="Y116" s="2"/>
      <c r="Z116" s="2"/>
      <c r="AA116" s="2"/>
      <c r="AB116" s="2"/>
      <c r="AC116" s="2"/>
      <c r="AD116" s="5" t="s">
        <v>173</v>
      </c>
      <c r="AE116" s="5"/>
      <c r="AF116" s="5"/>
      <c r="AG116" s="80" t="b">
        <f t="shared" si="1"/>
        <v>1</v>
      </c>
      <c r="AH116" s="10"/>
    </row>
    <row r="117" spans="1:34" ht="14.25" thickBot="1">
      <c r="A117" s="10"/>
      <c r="B117" s="50" t="s">
        <v>28</v>
      </c>
      <c r="C117" s="53"/>
      <c r="D117" s="103"/>
      <c r="E117" s="103"/>
      <c r="F117" s="103"/>
      <c r="G117" s="103"/>
      <c r="H117" s="103"/>
      <c r="I117" s="103"/>
      <c r="J117" s="103"/>
      <c r="K117" s="103"/>
      <c r="L117" s="103"/>
      <c r="M117" s="25"/>
      <c r="N117" s="25"/>
      <c r="O117" s="3"/>
      <c r="P117" s="3"/>
      <c r="Q117" s="3"/>
      <c r="R117" s="3"/>
      <c r="S117" s="3"/>
      <c r="T117" s="3"/>
      <c r="U117" s="3"/>
      <c r="V117" s="3"/>
      <c r="W117" s="3"/>
      <c r="X117" s="3"/>
      <c r="Y117" s="3"/>
      <c r="Z117" s="3"/>
      <c r="AA117" s="3"/>
      <c r="AB117" s="3"/>
      <c r="AC117" s="3"/>
      <c r="AD117" s="3"/>
      <c r="AE117" s="3"/>
      <c r="AF117" s="3"/>
      <c r="AG117" s="3" t="b">
        <f>IF(OR(AG118:AG130),TRUE,FALSE)</f>
        <v>1</v>
      </c>
      <c r="AH117" s="10"/>
    </row>
    <row r="118" spans="1:34" ht="15" customHeight="1" thickBot="1">
      <c r="A118" s="10"/>
      <c r="B118" s="104" t="s">
        <v>63</v>
      </c>
      <c r="C118" s="105">
        <v>11.1</v>
      </c>
      <c r="D118" s="155" t="s">
        <v>29</v>
      </c>
      <c r="E118" s="156"/>
      <c r="F118" s="156"/>
      <c r="G118" s="156"/>
      <c r="H118" s="156"/>
      <c r="I118" s="156"/>
      <c r="J118" s="156"/>
      <c r="K118" s="156"/>
      <c r="L118" s="157"/>
      <c r="M118" s="13" t="s">
        <v>61</v>
      </c>
      <c r="N118" s="13" t="s">
        <v>61</v>
      </c>
      <c r="O118" s="4" t="s">
        <v>173</v>
      </c>
      <c r="P118" s="4"/>
      <c r="Q118" s="4"/>
      <c r="R118" s="4"/>
      <c r="S118" s="5"/>
      <c r="T118" s="5"/>
      <c r="U118" s="5"/>
      <c r="V118" s="5"/>
      <c r="W118" s="5"/>
      <c r="X118" s="5"/>
      <c r="Y118" s="5"/>
      <c r="Z118" s="5"/>
      <c r="AA118" s="5"/>
      <c r="AB118" s="5"/>
      <c r="AC118" s="5"/>
      <c r="AD118" s="5"/>
      <c r="AE118" s="5"/>
      <c r="AF118" s="5"/>
      <c r="AG118" s="80" t="b">
        <f t="shared" si="1"/>
        <v>0</v>
      </c>
      <c r="AH118" s="10"/>
    </row>
    <row r="119" spans="1:34" ht="15" customHeight="1" thickBot="1">
      <c r="A119" s="10"/>
      <c r="B119" s="104" t="s">
        <v>63</v>
      </c>
      <c r="C119" s="105">
        <v>11.2</v>
      </c>
      <c r="D119" s="155" t="s">
        <v>216</v>
      </c>
      <c r="E119" s="156"/>
      <c r="F119" s="156"/>
      <c r="G119" s="156"/>
      <c r="H119" s="156"/>
      <c r="I119" s="156"/>
      <c r="J119" s="156"/>
      <c r="K119" s="156"/>
      <c r="L119" s="157"/>
      <c r="M119" s="13" t="s">
        <v>61</v>
      </c>
      <c r="N119" s="13" t="s">
        <v>61</v>
      </c>
      <c r="O119" s="4" t="s">
        <v>173</v>
      </c>
      <c r="P119" s="4"/>
      <c r="Q119" s="4"/>
      <c r="R119" s="4"/>
      <c r="S119" s="5"/>
      <c r="T119" s="5"/>
      <c r="U119" s="5"/>
      <c r="V119" s="5"/>
      <c r="W119" s="5"/>
      <c r="X119" s="5"/>
      <c r="Y119" s="5"/>
      <c r="Z119" s="5"/>
      <c r="AA119" s="5"/>
      <c r="AB119" s="5"/>
      <c r="AC119" s="5"/>
      <c r="AD119" s="5"/>
      <c r="AE119" s="5"/>
      <c r="AF119" s="5"/>
      <c r="AG119" s="80" t="b">
        <f t="shared" si="1"/>
        <v>0</v>
      </c>
      <c r="AH119" s="10"/>
    </row>
    <row r="120" spans="1:34" ht="14.25" thickBot="1">
      <c r="A120" s="46"/>
      <c r="B120" s="104" t="s">
        <v>63</v>
      </c>
      <c r="C120" s="105">
        <v>11.3</v>
      </c>
      <c r="D120" s="152" t="s">
        <v>217</v>
      </c>
      <c r="E120" s="153"/>
      <c r="F120" s="153"/>
      <c r="G120" s="153"/>
      <c r="H120" s="153"/>
      <c r="I120" s="153"/>
      <c r="J120" s="153"/>
      <c r="K120" s="153"/>
      <c r="L120" s="154"/>
      <c r="M120" s="13" t="s">
        <v>61</v>
      </c>
      <c r="N120" s="13" t="s">
        <v>61</v>
      </c>
      <c r="O120" s="4" t="s">
        <v>173</v>
      </c>
      <c r="P120" s="4"/>
      <c r="Q120" s="4"/>
      <c r="R120" s="4"/>
      <c r="S120" s="5"/>
      <c r="T120" s="5"/>
      <c r="U120" s="5"/>
      <c r="V120" s="5"/>
      <c r="W120" s="5"/>
      <c r="X120" s="5"/>
      <c r="Y120" s="5"/>
      <c r="Z120" s="5"/>
      <c r="AA120" s="5"/>
      <c r="AB120" s="5"/>
      <c r="AC120" s="5"/>
      <c r="AD120" s="5"/>
      <c r="AE120" s="5"/>
      <c r="AF120" s="5"/>
      <c r="AG120" s="80" t="b">
        <f t="shared" si="1"/>
        <v>0</v>
      </c>
      <c r="AH120" s="46"/>
    </row>
    <row r="121" spans="1:34" ht="15" customHeight="1" thickBot="1">
      <c r="A121" s="10"/>
      <c r="B121" s="108" t="s">
        <v>64</v>
      </c>
      <c r="C121" s="109">
        <v>11.1</v>
      </c>
      <c r="D121" s="132" t="s">
        <v>218</v>
      </c>
      <c r="E121" s="133"/>
      <c r="F121" s="133"/>
      <c r="G121" s="133"/>
      <c r="H121" s="133"/>
      <c r="I121" s="133"/>
      <c r="J121" s="133"/>
      <c r="K121" s="133"/>
      <c r="L121" s="134"/>
      <c r="M121" s="13" t="s">
        <v>61</v>
      </c>
      <c r="N121" s="13" t="s">
        <v>61</v>
      </c>
      <c r="O121" s="4" t="s">
        <v>173</v>
      </c>
      <c r="P121" s="4"/>
      <c r="Q121" s="4"/>
      <c r="R121" s="4"/>
      <c r="S121" s="5"/>
      <c r="T121" s="5"/>
      <c r="U121" s="5"/>
      <c r="V121" s="5"/>
      <c r="W121" s="5"/>
      <c r="X121" s="5"/>
      <c r="Y121" s="5"/>
      <c r="Z121" s="5"/>
      <c r="AA121" s="5"/>
      <c r="AB121" s="5"/>
      <c r="AC121" s="5"/>
      <c r="AD121" s="5"/>
      <c r="AE121" s="5" t="s">
        <v>173</v>
      </c>
      <c r="AF121" s="5"/>
      <c r="AG121" s="80" t="b">
        <f t="shared" si="1"/>
        <v>0</v>
      </c>
      <c r="AH121" s="10"/>
    </row>
    <row r="122" spans="1:34" ht="15" customHeight="1" thickBot="1">
      <c r="A122" s="10"/>
      <c r="B122" s="108" t="s">
        <v>64</v>
      </c>
      <c r="C122" s="109">
        <v>11.2</v>
      </c>
      <c r="D122" s="132" t="s">
        <v>219</v>
      </c>
      <c r="E122" s="133"/>
      <c r="F122" s="133"/>
      <c r="G122" s="133"/>
      <c r="H122" s="133"/>
      <c r="I122" s="133"/>
      <c r="J122" s="133"/>
      <c r="K122" s="133"/>
      <c r="L122" s="134"/>
      <c r="M122" s="13" t="s">
        <v>61</v>
      </c>
      <c r="N122" s="13" t="s">
        <v>61</v>
      </c>
      <c r="O122" s="4"/>
      <c r="P122" s="4"/>
      <c r="Q122" s="4" t="s">
        <v>173</v>
      </c>
      <c r="R122" s="4" t="s">
        <v>173</v>
      </c>
      <c r="S122" s="5" t="s">
        <v>173</v>
      </c>
      <c r="T122" s="5" t="s">
        <v>173</v>
      </c>
      <c r="U122" s="5"/>
      <c r="V122" s="5"/>
      <c r="W122" s="5"/>
      <c r="X122" s="5"/>
      <c r="Y122" s="5"/>
      <c r="Z122" s="5"/>
      <c r="AA122" s="5"/>
      <c r="AB122" s="5"/>
      <c r="AC122" s="5"/>
      <c r="AD122" s="5"/>
      <c r="AE122" s="5" t="s">
        <v>173</v>
      </c>
      <c r="AF122" s="5"/>
      <c r="AG122" s="80" t="b">
        <f t="shared" si="1"/>
        <v>0</v>
      </c>
      <c r="AH122" s="10"/>
    </row>
    <row r="123" spans="1:34" ht="15" customHeight="1" thickBot="1">
      <c r="A123" s="10"/>
      <c r="B123" s="108" t="s">
        <v>64</v>
      </c>
      <c r="C123" s="109">
        <v>11.3</v>
      </c>
      <c r="D123" s="132" t="s">
        <v>30</v>
      </c>
      <c r="E123" s="133"/>
      <c r="F123" s="133"/>
      <c r="G123" s="133"/>
      <c r="H123" s="133"/>
      <c r="I123" s="133"/>
      <c r="J123" s="133"/>
      <c r="K123" s="133"/>
      <c r="L123" s="134"/>
      <c r="M123" s="13" t="s">
        <v>61</v>
      </c>
      <c r="N123" s="13" t="s">
        <v>61</v>
      </c>
      <c r="O123" s="5"/>
      <c r="P123" s="5"/>
      <c r="Q123" s="4" t="s">
        <v>173</v>
      </c>
      <c r="R123" s="4" t="s">
        <v>173</v>
      </c>
      <c r="S123" s="5" t="s">
        <v>173</v>
      </c>
      <c r="T123" s="5" t="s">
        <v>173</v>
      </c>
      <c r="U123" s="5"/>
      <c r="V123" s="5"/>
      <c r="W123" s="5"/>
      <c r="X123" s="5"/>
      <c r="Y123" s="5"/>
      <c r="Z123" s="5"/>
      <c r="AA123" s="5"/>
      <c r="AB123" s="5"/>
      <c r="AC123" s="5"/>
      <c r="AD123" s="5"/>
      <c r="AE123" s="5" t="s">
        <v>173</v>
      </c>
      <c r="AF123" s="5"/>
      <c r="AG123" s="80" t="b">
        <f t="shared" si="1"/>
        <v>0</v>
      </c>
      <c r="AH123" s="10"/>
    </row>
    <row r="124" spans="1:34" ht="15" customHeight="1" thickBot="1">
      <c r="A124" s="10"/>
      <c r="B124" s="108" t="s">
        <v>64</v>
      </c>
      <c r="C124" s="109">
        <v>11.4</v>
      </c>
      <c r="D124" s="132" t="s">
        <v>31</v>
      </c>
      <c r="E124" s="133"/>
      <c r="F124" s="133"/>
      <c r="G124" s="133"/>
      <c r="H124" s="133"/>
      <c r="I124" s="133"/>
      <c r="J124" s="133"/>
      <c r="K124" s="133"/>
      <c r="L124" s="134"/>
      <c r="M124" s="13" t="s">
        <v>61</v>
      </c>
      <c r="N124" s="13" t="s">
        <v>61</v>
      </c>
      <c r="O124" s="4"/>
      <c r="P124" s="4"/>
      <c r="Q124" s="4" t="s">
        <v>173</v>
      </c>
      <c r="R124" s="4" t="s">
        <v>173</v>
      </c>
      <c r="S124" s="5" t="s">
        <v>173</v>
      </c>
      <c r="T124" s="5" t="s">
        <v>173</v>
      </c>
      <c r="U124" s="5"/>
      <c r="V124" s="5"/>
      <c r="W124" s="5"/>
      <c r="X124" s="5"/>
      <c r="Y124" s="5"/>
      <c r="Z124" s="5"/>
      <c r="AA124" s="5"/>
      <c r="AB124" s="5"/>
      <c r="AC124" s="5"/>
      <c r="AD124" s="5"/>
      <c r="AE124" s="5" t="s">
        <v>173</v>
      </c>
      <c r="AF124" s="5"/>
      <c r="AG124" s="80" t="b">
        <f t="shared" si="1"/>
        <v>0</v>
      </c>
      <c r="AH124" s="10"/>
    </row>
    <row r="125" spans="1:34" ht="15" customHeight="1" thickBot="1">
      <c r="A125" s="10"/>
      <c r="B125" s="108" t="s">
        <v>64</v>
      </c>
      <c r="C125" s="109">
        <v>11.5</v>
      </c>
      <c r="D125" s="132" t="s">
        <v>220</v>
      </c>
      <c r="E125" s="133"/>
      <c r="F125" s="133"/>
      <c r="G125" s="133"/>
      <c r="H125" s="133"/>
      <c r="I125" s="133"/>
      <c r="J125" s="133"/>
      <c r="K125" s="133"/>
      <c r="L125" s="134"/>
      <c r="M125" s="13" t="s">
        <v>61</v>
      </c>
      <c r="N125" s="13" t="s">
        <v>61</v>
      </c>
      <c r="O125" s="5"/>
      <c r="P125" s="5"/>
      <c r="Q125" s="5"/>
      <c r="R125" s="5"/>
      <c r="S125" s="5"/>
      <c r="T125" s="5"/>
      <c r="U125" s="5" t="s">
        <v>173</v>
      </c>
      <c r="V125" s="5" t="s">
        <v>173</v>
      </c>
      <c r="W125" s="5" t="s">
        <v>173</v>
      </c>
      <c r="X125" s="5" t="s">
        <v>173</v>
      </c>
      <c r="Y125" s="5"/>
      <c r="Z125" s="5"/>
      <c r="AA125" s="5"/>
      <c r="AB125" s="5"/>
      <c r="AC125" s="5"/>
      <c r="AD125" s="5" t="s">
        <v>173</v>
      </c>
      <c r="AE125" s="5"/>
      <c r="AF125" s="5"/>
      <c r="AG125" s="80" t="b">
        <f t="shared" si="1"/>
        <v>1</v>
      </c>
      <c r="AH125" s="10"/>
    </row>
    <row r="126" spans="1:34" ht="15" customHeight="1" thickBot="1">
      <c r="A126" s="10"/>
      <c r="B126" s="108" t="s">
        <v>64</v>
      </c>
      <c r="C126" s="109">
        <v>11.6</v>
      </c>
      <c r="D126" s="132" t="s">
        <v>32</v>
      </c>
      <c r="E126" s="133"/>
      <c r="F126" s="133"/>
      <c r="G126" s="133"/>
      <c r="H126" s="133"/>
      <c r="I126" s="133"/>
      <c r="J126" s="133"/>
      <c r="K126" s="133"/>
      <c r="L126" s="134"/>
      <c r="M126" s="13" t="s">
        <v>61</v>
      </c>
      <c r="N126" s="13" t="s">
        <v>61</v>
      </c>
      <c r="O126" s="4"/>
      <c r="P126" s="4"/>
      <c r="Q126" s="4" t="s">
        <v>173</v>
      </c>
      <c r="R126" s="4" t="s">
        <v>173</v>
      </c>
      <c r="S126" s="5" t="s">
        <v>173</v>
      </c>
      <c r="T126" s="5" t="s">
        <v>173</v>
      </c>
      <c r="U126" s="5"/>
      <c r="V126" s="5"/>
      <c r="W126" s="5"/>
      <c r="X126" s="5"/>
      <c r="Y126" s="5"/>
      <c r="Z126" s="5"/>
      <c r="AA126" s="5"/>
      <c r="AB126" s="5"/>
      <c r="AC126" s="5"/>
      <c r="AD126" s="5"/>
      <c r="AE126" s="5" t="s">
        <v>173</v>
      </c>
      <c r="AF126" s="5"/>
      <c r="AG126" s="80" t="b">
        <f t="shared" si="1"/>
        <v>0</v>
      </c>
      <c r="AH126" s="10"/>
    </row>
    <row r="127" spans="1:34" ht="15" customHeight="1" thickBot="1">
      <c r="A127" s="10"/>
      <c r="B127" s="108" t="s">
        <v>64</v>
      </c>
      <c r="C127" s="109">
        <v>11.7</v>
      </c>
      <c r="D127" s="132" t="s">
        <v>221</v>
      </c>
      <c r="E127" s="133"/>
      <c r="F127" s="133"/>
      <c r="G127" s="133"/>
      <c r="H127" s="133"/>
      <c r="I127" s="133"/>
      <c r="J127" s="133"/>
      <c r="K127" s="133"/>
      <c r="L127" s="134"/>
      <c r="M127" s="13" t="s">
        <v>61</v>
      </c>
      <c r="N127" s="13" t="s">
        <v>61</v>
      </c>
      <c r="O127" s="5"/>
      <c r="P127" s="5"/>
      <c r="Q127" s="4"/>
      <c r="R127" s="4"/>
      <c r="S127" s="5"/>
      <c r="T127" s="5"/>
      <c r="U127" s="5"/>
      <c r="V127" s="5"/>
      <c r="W127" s="5"/>
      <c r="X127" s="5"/>
      <c r="Y127" s="5"/>
      <c r="Z127" s="5"/>
      <c r="AA127" s="5"/>
      <c r="AB127" s="5"/>
      <c r="AC127" s="5"/>
      <c r="AD127" s="5"/>
      <c r="AE127" s="5" t="s">
        <v>173</v>
      </c>
      <c r="AF127" s="5" t="s">
        <v>173</v>
      </c>
      <c r="AG127" s="80" t="b">
        <f t="shared" si="1"/>
        <v>0</v>
      </c>
      <c r="AH127" s="10"/>
    </row>
    <row r="128" spans="1:34" ht="15" customHeight="1" thickBot="1">
      <c r="A128" s="10"/>
      <c r="B128" s="108" t="s">
        <v>64</v>
      </c>
      <c r="C128" s="109">
        <v>11.8</v>
      </c>
      <c r="D128" s="132" t="s">
        <v>171</v>
      </c>
      <c r="E128" s="133"/>
      <c r="F128" s="133"/>
      <c r="G128" s="133"/>
      <c r="H128" s="133"/>
      <c r="I128" s="133"/>
      <c r="J128" s="133"/>
      <c r="K128" s="133"/>
      <c r="L128" s="134"/>
      <c r="M128" s="13" t="s">
        <v>61</v>
      </c>
      <c r="N128" s="13" t="s">
        <v>61</v>
      </c>
      <c r="O128" s="5"/>
      <c r="P128" s="5"/>
      <c r="Q128" s="5"/>
      <c r="R128" s="5"/>
      <c r="S128" s="5"/>
      <c r="T128" s="5"/>
      <c r="U128" s="5"/>
      <c r="V128" s="5"/>
      <c r="W128" s="5"/>
      <c r="X128" s="5"/>
      <c r="Y128" s="5"/>
      <c r="Z128" s="5"/>
      <c r="AA128" s="5"/>
      <c r="AB128" s="5"/>
      <c r="AC128" s="5"/>
      <c r="AD128" s="5"/>
      <c r="AE128" s="5" t="s">
        <v>173</v>
      </c>
      <c r="AF128" s="5"/>
      <c r="AG128" s="80" t="b">
        <f t="shared" si="1"/>
        <v>0</v>
      </c>
      <c r="AH128" s="10"/>
    </row>
    <row r="129" spans="1:34" ht="15" customHeight="1" thickBot="1">
      <c r="A129" s="10"/>
      <c r="B129" s="71" t="s">
        <v>65</v>
      </c>
      <c r="C129" s="72">
        <v>11.1</v>
      </c>
      <c r="D129" s="132" t="s">
        <v>125</v>
      </c>
      <c r="E129" s="133"/>
      <c r="F129" s="133"/>
      <c r="G129" s="133"/>
      <c r="H129" s="133"/>
      <c r="I129" s="133"/>
      <c r="J129" s="133"/>
      <c r="K129" s="133"/>
      <c r="L129" s="134"/>
      <c r="M129" s="13" t="s">
        <v>61</v>
      </c>
      <c r="N129" s="13" t="s">
        <v>61</v>
      </c>
      <c r="O129" s="5"/>
      <c r="P129" s="5"/>
      <c r="Q129" s="5"/>
      <c r="R129" s="5"/>
      <c r="S129" s="5"/>
      <c r="T129" s="5"/>
      <c r="U129" s="5"/>
      <c r="V129" s="5"/>
      <c r="W129" s="5"/>
      <c r="X129" s="5"/>
      <c r="Y129" s="5"/>
      <c r="Z129" s="5"/>
      <c r="AA129" s="5"/>
      <c r="AB129" s="5"/>
      <c r="AC129" s="5"/>
      <c r="AD129" s="5"/>
      <c r="AE129" s="5" t="s">
        <v>173</v>
      </c>
      <c r="AF129" s="5"/>
      <c r="AG129" s="80" t="b">
        <f t="shared" si="1"/>
        <v>0</v>
      </c>
      <c r="AH129" s="10"/>
    </row>
    <row r="130" spans="1:34" ht="15" customHeight="1" thickBot="1">
      <c r="A130" s="10"/>
      <c r="B130" s="71" t="s">
        <v>65</v>
      </c>
      <c r="C130" s="72">
        <v>11.2</v>
      </c>
      <c r="D130" s="132" t="s">
        <v>126</v>
      </c>
      <c r="E130" s="133"/>
      <c r="F130" s="133"/>
      <c r="G130" s="133"/>
      <c r="H130" s="133"/>
      <c r="I130" s="133"/>
      <c r="J130" s="133"/>
      <c r="K130" s="133"/>
      <c r="L130" s="134"/>
      <c r="M130" s="13" t="s">
        <v>61</v>
      </c>
      <c r="N130" s="13" t="s">
        <v>61</v>
      </c>
      <c r="O130" s="4"/>
      <c r="P130" s="4"/>
      <c r="Q130" s="4"/>
      <c r="R130" s="4"/>
      <c r="S130" s="5"/>
      <c r="T130" s="5"/>
      <c r="U130" s="5"/>
      <c r="V130" s="5"/>
      <c r="W130" s="5"/>
      <c r="X130" s="5"/>
      <c r="Y130" s="5"/>
      <c r="Z130" s="5"/>
      <c r="AA130" s="5"/>
      <c r="AB130" s="5"/>
      <c r="AC130" s="5" t="s">
        <v>173</v>
      </c>
      <c r="AD130" s="5"/>
      <c r="AE130" s="5" t="s">
        <v>173</v>
      </c>
      <c r="AF130" s="5"/>
      <c r="AG130" s="80" t="b">
        <f t="shared" si="1"/>
        <v>0</v>
      </c>
      <c r="AH130" s="10"/>
    </row>
    <row r="131" spans="1:34" ht="14.25" thickBot="1">
      <c r="A131" s="10"/>
      <c r="B131" s="50" t="s">
        <v>254</v>
      </c>
      <c r="C131" s="53"/>
      <c r="D131" s="79"/>
      <c r="E131" s="79"/>
      <c r="F131" s="79"/>
      <c r="G131" s="79"/>
      <c r="H131" s="79"/>
      <c r="I131" s="79"/>
      <c r="J131" s="79"/>
      <c r="K131" s="79"/>
      <c r="L131" s="79"/>
      <c r="M131" s="25"/>
      <c r="N131" s="25"/>
      <c r="O131" s="3"/>
      <c r="P131" s="3"/>
      <c r="Q131" s="3"/>
      <c r="R131" s="3"/>
      <c r="S131" s="3"/>
      <c r="T131" s="3"/>
      <c r="U131" s="3"/>
      <c r="V131" s="3"/>
      <c r="W131" s="3"/>
      <c r="X131" s="3"/>
      <c r="Y131" s="3"/>
      <c r="Z131" s="3"/>
      <c r="AA131" s="3"/>
      <c r="AB131" s="3"/>
      <c r="AC131" s="3"/>
      <c r="AD131" s="3"/>
      <c r="AE131" s="3"/>
      <c r="AF131" s="3"/>
      <c r="AG131" s="3" t="b">
        <f>IF(OR(AG132:AG135),TRUE,FALSE)</f>
        <v>0</v>
      </c>
      <c r="AH131" s="10"/>
    </row>
    <row r="132" spans="1:34" ht="15" customHeight="1" thickBot="1">
      <c r="A132" s="10"/>
      <c r="B132" s="104" t="s">
        <v>63</v>
      </c>
      <c r="C132" s="105">
        <v>12.1</v>
      </c>
      <c r="D132" s="132" t="s">
        <v>222</v>
      </c>
      <c r="E132" s="133"/>
      <c r="F132" s="133"/>
      <c r="G132" s="133"/>
      <c r="H132" s="133"/>
      <c r="I132" s="133"/>
      <c r="J132" s="133"/>
      <c r="K132" s="133"/>
      <c r="L132" s="134"/>
      <c r="M132" s="13" t="s">
        <v>61</v>
      </c>
      <c r="N132" s="13" t="s">
        <v>61</v>
      </c>
      <c r="O132" s="2" t="s">
        <v>173</v>
      </c>
      <c r="P132" s="2"/>
      <c r="Q132" s="2"/>
      <c r="R132" s="2"/>
      <c r="S132" s="2"/>
      <c r="T132" s="2"/>
      <c r="U132" s="2"/>
      <c r="V132" s="2"/>
      <c r="W132" s="2"/>
      <c r="X132" s="2"/>
      <c r="Y132" s="2"/>
      <c r="Z132" s="2"/>
      <c r="AA132" s="2"/>
      <c r="AB132" s="2"/>
      <c r="AC132" s="2"/>
      <c r="AD132" s="5"/>
      <c r="AE132" s="5"/>
      <c r="AF132" s="5"/>
      <c r="AG132" s="80" t="b">
        <f t="shared" si="1"/>
        <v>0</v>
      </c>
      <c r="AH132" s="10"/>
    </row>
    <row r="133" spans="1:34" ht="15" customHeight="1" thickBot="1">
      <c r="A133" s="10"/>
      <c r="B133" s="108" t="s">
        <v>64</v>
      </c>
      <c r="C133" s="109">
        <v>12.1</v>
      </c>
      <c r="D133" s="132" t="s">
        <v>33</v>
      </c>
      <c r="E133" s="133"/>
      <c r="F133" s="133"/>
      <c r="G133" s="133"/>
      <c r="H133" s="133"/>
      <c r="I133" s="133"/>
      <c r="J133" s="133"/>
      <c r="K133" s="133"/>
      <c r="L133" s="134"/>
      <c r="M133" s="13" t="s">
        <v>61</v>
      </c>
      <c r="N133" s="13" t="s">
        <v>61</v>
      </c>
      <c r="O133" s="2"/>
      <c r="P133" s="2"/>
      <c r="Q133" s="2"/>
      <c r="R133" s="2"/>
      <c r="S133" s="2"/>
      <c r="T133" s="2"/>
      <c r="U133" s="2"/>
      <c r="V133" s="2"/>
      <c r="W133" s="2"/>
      <c r="X133" s="2"/>
      <c r="Y133" s="2"/>
      <c r="Z133" s="2"/>
      <c r="AA133" s="2" t="s">
        <v>173</v>
      </c>
      <c r="AB133" s="2"/>
      <c r="AC133" s="2"/>
      <c r="AD133" s="5"/>
      <c r="AE133" s="5" t="s">
        <v>173</v>
      </c>
      <c r="AF133" s="5"/>
      <c r="AG133" s="80" t="b">
        <f t="shared" si="1"/>
        <v>0</v>
      </c>
      <c r="AH133" s="10"/>
    </row>
    <row r="134" spans="1:34" ht="15" customHeight="1" thickBot="1">
      <c r="A134" s="10"/>
      <c r="B134" s="108" t="s">
        <v>64</v>
      </c>
      <c r="C134" s="109">
        <v>12.2</v>
      </c>
      <c r="D134" s="155" t="s">
        <v>223</v>
      </c>
      <c r="E134" s="156"/>
      <c r="F134" s="156"/>
      <c r="G134" s="156"/>
      <c r="H134" s="156"/>
      <c r="I134" s="156"/>
      <c r="J134" s="156"/>
      <c r="K134" s="156"/>
      <c r="L134" s="157"/>
      <c r="M134" s="13" t="s">
        <v>61</v>
      </c>
      <c r="N134" s="13" t="s">
        <v>61</v>
      </c>
      <c r="O134" s="2" t="s">
        <v>173</v>
      </c>
      <c r="P134" s="2"/>
      <c r="Q134" s="2"/>
      <c r="R134" s="2"/>
      <c r="S134" s="2"/>
      <c r="T134" s="2"/>
      <c r="U134" s="2"/>
      <c r="V134" s="2"/>
      <c r="W134" s="2"/>
      <c r="X134" s="2"/>
      <c r="Y134" s="2"/>
      <c r="Z134" s="2"/>
      <c r="AA134" s="2" t="s">
        <v>173</v>
      </c>
      <c r="AB134" s="2"/>
      <c r="AC134" s="2"/>
      <c r="AD134" s="5"/>
      <c r="AE134" s="5" t="s">
        <v>173</v>
      </c>
      <c r="AF134" s="5"/>
      <c r="AG134" s="80" t="b">
        <f t="shared" si="1"/>
        <v>0</v>
      </c>
      <c r="AH134" s="10"/>
    </row>
    <row r="135" spans="1:34" ht="15" customHeight="1" thickBot="1">
      <c r="A135" s="10"/>
      <c r="B135" s="71" t="s">
        <v>65</v>
      </c>
      <c r="C135" s="72">
        <v>12.1</v>
      </c>
      <c r="D135" s="132" t="s">
        <v>127</v>
      </c>
      <c r="E135" s="133"/>
      <c r="F135" s="133"/>
      <c r="G135" s="133"/>
      <c r="H135" s="133"/>
      <c r="I135" s="133"/>
      <c r="J135" s="133"/>
      <c r="K135" s="133"/>
      <c r="L135" s="134"/>
      <c r="M135" s="13" t="s">
        <v>61</v>
      </c>
      <c r="N135" s="13" t="s">
        <v>61</v>
      </c>
      <c r="O135" s="2"/>
      <c r="P135" s="2"/>
      <c r="Q135" s="2"/>
      <c r="R135" s="2"/>
      <c r="S135" s="2"/>
      <c r="T135" s="2"/>
      <c r="U135" s="2"/>
      <c r="V135" s="2"/>
      <c r="W135" s="2"/>
      <c r="X135" s="2"/>
      <c r="Y135" s="2"/>
      <c r="Z135" s="2"/>
      <c r="AA135" s="2" t="s">
        <v>173</v>
      </c>
      <c r="AB135" s="2"/>
      <c r="AC135" s="2"/>
      <c r="AD135" s="5"/>
      <c r="AE135" s="5" t="s">
        <v>173</v>
      </c>
      <c r="AF135" s="5"/>
      <c r="AG135" s="80" t="b">
        <f t="shared" si="1"/>
        <v>0</v>
      </c>
      <c r="AH135" s="10"/>
    </row>
    <row r="136" spans="1:34" ht="14.25" thickBot="1">
      <c r="A136" s="10"/>
      <c r="B136" s="50" t="s">
        <v>34</v>
      </c>
      <c r="C136" s="53"/>
      <c r="D136" s="79"/>
      <c r="E136" s="79"/>
      <c r="F136" s="79"/>
      <c r="G136" s="79"/>
      <c r="H136" s="79"/>
      <c r="I136" s="79"/>
      <c r="J136" s="79"/>
      <c r="K136" s="79"/>
      <c r="L136" s="79"/>
      <c r="M136" s="25"/>
      <c r="N136" s="25"/>
      <c r="O136" s="3"/>
      <c r="P136" s="3"/>
      <c r="Q136" s="3"/>
      <c r="R136" s="3"/>
      <c r="S136" s="3"/>
      <c r="T136" s="3"/>
      <c r="U136" s="3"/>
      <c r="V136" s="3"/>
      <c r="W136" s="3"/>
      <c r="X136" s="3"/>
      <c r="Y136" s="3"/>
      <c r="Z136" s="3"/>
      <c r="AA136" s="3"/>
      <c r="AB136" s="3"/>
      <c r="AC136" s="3"/>
      <c r="AD136" s="3"/>
      <c r="AE136" s="3"/>
      <c r="AF136" s="3"/>
      <c r="AG136" s="3" t="b">
        <f>IF(OR(AG137:AG148),TRUE,FALSE)</f>
        <v>1</v>
      </c>
      <c r="AH136" s="10"/>
    </row>
    <row r="137" spans="1:34" ht="15" customHeight="1" thickBot="1">
      <c r="A137" s="10"/>
      <c r="B137" s="104" t="s">
        <v>63</v>
      </c>
      <c r="C137" s="105">
        <v>13.1</v>
      </c>
      <c r="D137" s="132" t="s">
        <v>128</v>
      </c>
      <c r="E137" s="133"/>
      <c r="F137" s="133"/>
      <c r="G137" s="133"/>
      <c r="H137" s="133"/>
      <c r="I137" s="133"/>
      <c r="J137" s="133"/>
      <c r="K137" s="133"/>
      <c r="L137" s="134"/>
      <c r="M137" s="13" t="s">
        <v>61</v>
      </c>
      <c r="N137" s="13" t="s">
        <v>61</v>
      </c>
      <c r="O137" s="4" t="s">
        <v>173</v>
      </c>
      <c r="P137" s="4"/>
      <c r="Q137" s="4"/>
      <c r="R137" s="4"/>
      <c r="S137" s="5"/>
      <c r="T137" s="5"/>
      <c r="U137" s="5"/>
      <c r="V137" s="5"/>
      <c r="W137" s="5"/>
      <c r="X137" s="5"/>
      <c r="Y137" s="5"/>
      <c r="Z137" s="5"/>
      <c r="AA137" s="5"/>
      <c r="AB137" s="5"/>
      <c r="AC137" s="5"/>
      <c r="AD137" s="5"/>
      <c r="AE137" s="5"/>
      <c r="AF137" s="5"/>
      <c r="AG137" s="80" t="b">
        <f t="shared" si="1"/>
        <v>0</v>
      </c>
      <c r="AH137" s="10"/>
    </row>
    <row r="138" spans="1:34" ht="15" customHeight="1" thickBot="1">
      <c r="A138" s="10"/>
      <c r="B138" s="108" t="s">
        <v>64</v>
      </c>
      <c r="C138" s="109">
        <v>13.1</v>
      </c>
      <c r="D138" s="132" t="s">
        <v>255</v>
      </c>
      <c r="E138" s="133"/>
      <c r="F138" s="133"/>
      <c r="G138" s="133"/>
      <c r="H138" s="133"/>
      <c r="I138" s="133"/>
      <c r="J138" s="133"/>
      <c r="K138" s="133"/>
      <c r="L138" s="134"/>
      <c r="M138" s="13" t="s">
        <v>61</v>
      </c>
      <c r="N138" s="13" t="s">
        <v>61</v>
      </c>
      <c r="O138" s="4" t="s">
        <v>173</v>
      </c>
      <c r="P138" s="4" t="s">
        <v>173</v>
      </c>
      <c r="Q138" s="4" t="s">
        <v>173</v>
      </c>
      <c r="R138" s="4" t="s">
        <v>173</v>
      </c>
      <c r="S138" s="5" t="s">
        <v>173</v>
      </c>
      <c r="T138" s="5" t="s">
        <v>173</v>
      </c>
      <c r="U138" s="5" t="s">
        <v>173</v>
      </c>
      <c r="V138" s="5" t="s">
        <v>173</v>
      </c>
      <c r="W138" s="5" t="s">
        <v>173</v>
      </c>
      <c r="X138" s="5" t="s">
        <v>173</v>
      </c>
      <c r="Y138" s="5" t="s">
        <v>173</v>
      </c>
      <c r="Z138" s="5" t="s">
        <v>173</v>
      </c>
      <c r="AA138" s="5" t="s">
        <v>173</v>
      </c>
      <c r="AB138" s="5" t="s">
        <v>173</v>
      </c>
      <c r="AC138" s="5" t="s">
        <v>173</v>
      </c>
      <c r="AD138" s="5" t="s">
        <v>173</v>
      </c>
      <c r="AE138" s="5" t="s">
        <v>173</v>
      </c>
      <c r="AF138" s="5"/>
      <c r="AG138" s="80" t="b">
        <f t="shared" si="1"/>
        <v>1</v>
      </c>
      <c r="AH138" s="10"/>
    </row>
    <row r="139" spans="1:34" ht="15" customHeight="1" thickBot="1">
      <c r="A139" s="10"/>
      <c r="B139" s="108" t="s">
        <v>64</v>
      </c>
      <c r="C139" s="109">
        <v>13.2</v>
      </c>
      <c r="D139" s="132" t="s">
        <v>166</v>
      </c>
      <c r="E139" s="133"/>
      <c r="F139" s="133"/>
      <c r="G139" s="133"/>
      <c r="H139" s="133"/>
      <c r="I139" s="133"/>
      <c r="J139" s="133"/>
      <c r="K139" s="133"/>
      <c r="L139" s="134"/>
      <c r="M139" s="13" t="s">
        <v>61</v>
      </c>
      <c r="N139" s="13" t="s">
        <v>61</v>
      </c>
      <c r="O139" s="5"/>
      <c r="P139" s="5"/>
      <c r="Q139" s="4" t="s">
        <v>173</v>
      </c>
      <c r="R139" s="4" t="s">
        <v>173</v>
      </c>
      <c r="S139" s="5"/>
      <c r="T139" s="5"/>
      <c r="U139" s="5"/>
      <c r="V139" s="5"/>
      <c r="W139" s="5"/>
      <c r="X139" s="5"/>
      <c r="Y139" s="5"/>
      <c r="Z139" s="5"/>
      <c r="AA139" s="5"/>
      <c r="AB139" s="5"/>
      <c r="AC139" s="5"/>
      <c r="AD139" s="5"/>
      <c r="AE139" s="5"/>
      <c r="AF139" s="5"/>
      <c r="AG139" s="80" t="b">
        <f t="shared" si="1"/>
        <v>0</v>
      </c>
      <c r="AH139" s="10"/>
    </row>
    <row r="140" spans="1:34" ht="15" customHeight="1" thickBot="1">
      <c r="A140" s="10"/>
      <c r="B140" s="108" t="s">
        <v>64</v>
      </c>
      <c r="C140" s="109">
        <v>13.3</v>
      </c>
      <c r="D140" s="132" t="s">
        <v>129</v>
      </c>
      <c r="E140" s="133"/>
      <c r="F140" s="133"/>
      <c r="G140" s="133"/>
      <c r="H140" s="133"/>
      <c r="I140" s="133"/>
      <c r="J140" s="133"/>
      <c r="K140" s="133"/>
      <c r="L140" s="134"/>
      <c r="M140" s="13" t="s">
        <v>61</v>
      </c>
      <c r="N140" s="13" t="s">
        <v>61</v>
      </c>
      <c r="O140" s="5"/>
      <c r="P140" s="5"/>
      <c r="Q140" s="5"/>
      <c r="R140" s="5"/>
      <c r="S140" s="5"/>
      <c r="T140" s="5"/>
      <c r="U140" s="5" t="s">
        <v>173</v>
      </c>
      <c r="V140" s="5" t="s">
        <v>173</v>
      </c>
      <c r="W140" s="5" t="s">
        <v>173</v>
      </c>
      <c r="X140" s="5" t="s">
        <v>173</v>
      </c>
      <c r="Y140" s="5"/>
      <c r="Z140" s="5"/>
      <c r="AA140" s="5"/>
      <c r="AB140" s="5"/>
      <c r="AC140" s="5"/>
      <c r="AD140" s="5" t="s">
        <v>173</v>
      </c>
      <c r="AE140" s="5"/>
      <c r="AF140" s="5"/>
      <c r="AG140" s="80" t="b">
        <f t="shared" si="1"/>
        <v>1</v>
      </c>
      <c r="AH140" s="10"/>
    </row>
    <row r="141" spans="1:34" ht="15" customHeight="1" thickBot="1">
      <c r="A141" s="10"/>
      <c r="B141" s="108" t="s">
        <v>64</v>
      </c>
      <c r="C141" s="109">
        <v>13.4</v>
      </c>
      <c r="D141" s="132" t="s">
        <v>224</v>
      </c>
      <c r="E141" s="133"/>
      <c r="F141" s="133"/>
      <c r="G141" s="133"/>
      <c r="H141" s="133"/>
      <c r="I141" s="133"/>
      <c r="J141" s="133"/>
      <c r="K141" s="133"/>
      <c r="L141" s="134"/>
      <c r="M141" s="13" t="s">
        <v>61</v>
      </c>
      <c r="N141" s="13" t="s">
        <v>61</v>
      </c>
      <c r="O141" s="4"/>
      <c r="P141" s="4"/>
      <c r="Q141" s="4" t="s">
        <v>173</v>
      </c>
      <c r="R141" s="4" t="s">
        <v>173</v>
      </c>
      <c r="S141" s="5" t="s">
        <v>173</v>
      </c>
      <c r="T141" s="5"/>
      <c r="U141" s="5"/>
      <c r="V141" s="5"/>
      <c r="W141" s="5"/>
      <c r="X141" s="5"/>
      <c r="Y141" s="5"/>
      <c r="Z141" s="5" t="s">
        <v>173</v>
      </c>
      <c r="AA141" s="5" t="s">
        <v>173</v>
      </c>
      <c r="AB141" s="5" t="s">
        <v>173</v>
      </c>
      <c r="AC141" s="5" t="s">
        <v>173</v>
      </c>
      <c r="AD141" s="5" t="s">
        <v>173</v>
      </c>
      <c r="AE141" s="5" t="s">
        <v>173</v>
      </c>
      <c r="AF141" s="5" t="s">
        <v>173</v>
      </c>
      <c r="AG141" s="80" t="b">
        <f t="shared" si="1"/>
        <v>0</v>
      </c>
      <c r="AH141" s="10"/>
    </row>
    <row r="142" spans="1:34" ht="15" customHeight="1" thickBot="1">
      <c r="A142" s="10"/>
      <c r="B142" s="108" t="s">
        <v>64</v>
      </c>
      <c r="C142" s="109">
        <v>13.5</v>
      </c>
      <c r="D142" s="132" t="s">
        <v>263</v>
      </c>
      <c r="E142" s="133"/>
      <c r="F142" s="133"/>
      <c r="G142" s="133"/>
      <c r="H142" s="133"/>
      <c r="I142" s="133"/>
      <c r="J142" s="133"/>
      <c r="K142" s="133"/>
      <c r="L142" s="134"/>
      <c r="M142" s="13" t="s">
        <v>61</v>
      </c>
      <c r="N142" s="13" t="s">
        <v>61</v>
      </c>
      <c r="O142" s="4"/>
      <c r="P142" s="4"/>
      <c r="Q142" s="4" t="s">
        <v>173</v>
      </c>
      <c r="R142" s="4" t="s">
        <v>173</v>
      </c>
      <c r="S142" s="5" t="s">
        <v>173</v>
      </c>
      <c r="T142" s="5" t="s">
        <v>173</v>
      </c>
      <c r="U142" s="5"/>
      <c r="V142" s="5"/>
      <c r="W142" s="5"/>
      <c r="X142" s="5"/>
      <c r="Y142" s="5"/>
      <c r="Z142" s="5" t="s">
        <v>173</v>
      </c>
      <c r="AA142" s="5" t="s">
        <v>173</v>
      </c>
      <c r="AB142" s="5" t="s">
        <v>173</v>
      </c>
      <c r="AC142" s="5" t="s">
        <v>173</v>
      </c>
      <c r="AD142" s="5" t="s">
        <v>173</v>
      </c>
      <c r="AE142" s="5" t="s">
        <v>173</v>
      </c>
      <c r="AF142" s="5" t="s">
        <v>173</v>
      </c>
      <c r="AG142" s="80" t="b">
        <f t="shared" si="1"/>
        <v>0</v>
      </c>
      <c r="AH142" s="10"/>
    </row>
    <row r="143" spans="1:34" ht="15" customHeight="1" thickBot="1">
      <c r="A143" s="10"/>
      <c r="B143" s="108" t="s">
        <v>64</v>
      </c>
      <c r="C143" s="109">
        <v>13.6</v>
      </c>
      <c r="D143" s="132" t="s">
        <v>225</v>
      </c>
      <c r="E143" s="133"/>
      <c r="F143" s="133"/>
      <c r="G143" s="133"/>
      <c r="H143" s="133"/>
      <c r="I143" s="133"/>
      <c r="J143" s="133"/>
      <c r="K143" s="133"/>
      <c r="L143" s="134"/>
      <c r="M143" s="13" t="s">
        <v>61</v>
      </c>
      <c r="N143" s="13" t="s">
        <v>61</v>
      </c>
      <c r="O143" s="4"/>
      <c r="P143" s="4" t="s">
        <v>173</v>
      </c>
      <c r="Q143" s="4" t="s">
        <v>173</v>
      </c>
      <c r="R143" s="4" t="s">
        <v>173</v>
      </c>
      <c r="S143" s="5" t="s">
        <v>173</v>
      </c>
      <c r="T143" s="5" t="s">
        <v>173</v>
      </c>
      <c r="U143" s="5" t="s">
        <v>173</v>
      </c>
      <c r="V143" s="5" t="s">
        <v>173</v>
      </c>
      <c r="W143" s="5" t="s">
        <v>173</v>
      </c>
      <c r="X143" s="5" t="s">
        <v>173</v>
      </c>
      <c r="Y143" s="5" t="s">
        <v>173</v>
      </c>
      <c r="Z143" s="5" t="s">
        <v>173</v>
      </c>
      <c r="AA143" s="5" t="s">
        <v>173</v>
      </c>
      <c r="AB143" s="5" t="s">
        <v>173</v>
      </c>
      <c r="AC143" s="5" t="s">
        <v>173</v>
      </c>
      <c r="AD143" s="5" t="s">
        <v>173</v>
      </c>
      <c r="AE143" s="5" t="s">
        <v>173</v>
      </c>
      <c r="AF143" s="5" t="s">
        <v>173</v>
      </c>
      <c r="AG143" s="80" t="b">
        <f t="shared" si="1"/>
        <v>1</v>
      </c>
      <c r="AH143" s="10"/>
    </row>
    <row r="144" spans="1:34" ht="15" customHeight="1" thickBot="1">
      <c r="A144" s="10"/>
      <c r="B144" s="71" t="s">
        <v>65</v>
      </c>
      <c r="C144" s="72">
        <v>13.1</v>
      </c>
      <c r="D144" s="132" t="s">
        <v>130</v>
      </c>
      <c r="E144" s="133"/>
      <c r="F144" s="133"/>
      <c r="G144" s="133"/>
      <c r="H144" s="133"/>
      <c r="I144" s="133"/>
      <c r="J144" s="133"/>
      <c r="K144" s="133"/>
      <c r="L144" s="134"/>
      <c r="M144" s="13" t="s">
        <v>61</v>
      </c>
      <c r="N144" s="13" t="s">
        <v>61</v>
      </c>
      <c r="O144" s="5"/>
      <c r="P144" s="5"/>
      <c r="Q144" s="4" t="s">
        <v>173</v>
      </c>
      <c r="R144" s="4" t="s">
        <v>173</v>
      </c>
      <c r="S144" s="5"/>
      <c r="T144" s="5"/>
      <c r="U144" s="5"/>
      <c r="V144" s="5"/>
      <c r="W144" s="5"/>
      <c r="X144" s="5"/>
      <c r="Y144" s="5"/>
      <c r="Z144" s="5"/>
      <c r="AA144" s="5" t="s">
        <v>173</v>
      </c>
      <c r="AB144" s="5"/>
      <c r="AC144" s="5" t="s">
        <v>173</v>
      </c>
      <c r="AD144" s="5"/>
      <c r="AE144" s="5"/>
      <c r="AF144" s="5"/>
      <c r="AG144" s="80" t="b">
        <f t="shared" si="1"/>
        <v>0</v>
      </c>
      <c r="AH144" s="10"/>
    </row>
    <row r="145" spans="1:34" ht="15" customHeight="1" thickBot="1">
      <c r="A145" s="10"/>
      <c r="B145" s="71" t="s">
        <v>65</v>
      </c>
      <c r="C145" s="72">
        <v>13.2</v>
      </c>
      <c r="D145" s="132" t="s">
        <v>131</v>
      </c>
      <c r="E145" s="133"/>
      <c r="F145" s="133"/>
      <c r="G145" s="133"/>
      <c r="H145" s="133"/>
      <c r="I145" s="133"/>
      <c r="J145" s="133"/>
      <c r="K145" s="133"/>
      <c r="L145" s="134"/>
      <c r="M145" s="13" t="s">
        <v>61</v>
      </c>
      <c r="N145" s="13" t="s">
        <v>61</v>
      </c>
      <c r="O145" s="5"/>
      <c r="P145" s="5"/>
      <c r="Q145" s="4"/>
      <c r="R145" s="4" t="s">
        <v>173</v>
      </c>
      <c r="S145" s="5"/>
      <c r="T145" s="5"/>
      <c r="U145" s="5"/>
      <c r="V145" s="5"/>
      <c r="W145" s="5"/>
      <c r="X145" s="5"/>
      <c r="Y145" s="5"/>
      <c r="Z145" s="5" t="s">
        <v>173</v>
      </c>
      <c r="AA145" s="5"/>
      <c r="AB145" s="5"/>
      <c r="AC145" s="5"/>
      <c r="AD145" s="5"/>
      <c r="AE145" s="5"/>
      <c r="AF145" s="5"/>
      <c r="AG145" s="80" t="b">
        <f t="shared" si="1"/>
        <v>0</v>
      </c>
      <c r="AH145" s="10"/>
    </row>
    <row r="146" spans="1:34" ht="15" customHeight="1" thickBot="1">
      <c r="A146" s="10"/>
      <c r="B146" s="71" t="s">
        <v>65</v>
      </c>
      <c r="C146" s="72">
        <v>13.3</v>
      </c>
      <c r="D146" s="132" t="s">
        <v>132</v>
      </c>
      <c r="E146" s="133"/>
      <c r="F146" s="133"/>
      <c r="G146" s="133"/>
      <c r="H146" s="133"/>
      <c r="I146" s="133"/>
      <c r="J146" s="133"/>
      <c r="K146" s="133"/>
      <c r="L146" s="134"/>
      <c r="M146" s="13" t="s">
        <v>61</v>
      </c>
      <c r="N146" s="13" t="s">
        <v>61</v>
      </c>
      <c r="O146" s="5"/>
      <c r="P146" s="5" t="s">
        <v>173</v>
      </c>
      <c r="Q146" s="4" t="s">
        <v>173</v>
      </c>
      <c r="R146" s="4" t="s">
        <v>173</v>
      </c>
      <c r="S146" s="5" t="s">
        <v>173</v>
      </c>
      <c r="T146" s="5" t="s">
        <v>173</v>
      </c>
      <c r="U146" s="5" t="s">
        <v>173</v>
      </c>
      <c r="V146" s="5" t="s">
        <v>173</v>
      </c>
      <c r="W146" s="5" t="s">
        <v>173</v>
      </c>
      <c r="X146" s="5" t="s">
        <v>173</v>
      </c>
      <c r="Y146" s="5" t="s">
        <v>173</v>
      </c>
      <c r="Z146" s="5" t="s">
        <v>173</v>
      </c>
      <c r="AA146" s="5" t="s">
        <v>173</v>
      </c>
      <c r="AB146" s="5" t="s">
        <v>173</v>
      </c>
      <c r="AC146" s="5" t="s">
        <v>173</v>
      </c>
      <c r="AD146" s="5" t="s">
        <v>173</v>
      </c>
      <c r="AE146" s="5" t="s">
        <v>173</v>
      </c>
      <c r="AF146" s="5"/>
      <c r="AG146" s="80" t="b">
        <f t="shared" si="1"/>
        <v>1</v>
      </c>
      <c r="AH146" s="10"/>
    </row>
    <row r="147" spans="1:34" ht="15" customHeight="1" thickBot="1">
      <c r="A147" s="10"/>
      <c r="B147" s="71" t="s">
        <v>65</v>
      </c>
      <c r="C147" s="72">
        <v>13.4</v>
      </c>
      <c r="D147" s="132" t="s">
        <v>258</v>
      </c>
      <c r="E147" s="133"/>
      <c r="F147" s="133"/>
      <c r="G147" s="133"/>
      <c r="H147" s="133"/>
      <c r="I147" s="133"/>
      <c r="J147" s="133"/>
      <c r="K147" s="133"/>
      <c r="L147" s="134"/>
      <c r="M147" s="13" t="s">
        <v>61</v>
      </c>
      <c r="N147" s="13" t="s">
        <v>61</v>
      </c>
      <c r="O147" s="4"/>
      <c r="P147" s="4"/>
      <c r="Q147" s="4" t="s">
        <v>173</v>
      </c>
      <c r="R147" s="4" t="s">
        <v>173</v>
      </c>
      <c r="S147" s="5" t="s">
        <v>173</v>
      </c>
      <c r="T147" s="5"/>
      <c r="U147" s="5"/>
      <c r="V147" s="5"/>
      <c r="W147" s="5"/>
      <c r="X147" s="5"/>
      <c r="Y147" s="5"/>
      <c r="Z147" s="5" t="s">
        <v>173</v>
      </c>
      <c r="AA147" s="5" t="s">
        <v>173</v>
      </c>
      <c r="AB147" s="5" t="s">
        <v>173</v>
      </c>
      <c r="AC147" s="5" t="s">
        <v>173</v>
      </c>
      <c r="AD147" s="5"/>
      <c r="AE147" s="5" t="s">
        <v>173</v>
      </c>
      <c r="AF147" s="5" t="s">
        <v>173</v>
      </c>
      <c r="AG147" s="80" t="b">
        <f aca="true" t="shared" si="2" ref="AG147:AG210">IF(OR(AND(O$14=TRUE,O147="X"),AND(P$14=TRUE,P147="X"),AND(Q$14=TRUE,Q147="X"),AND(R$14=TRUE,R147="X"),AND(S$14=TRUE,S147="X"),AND(T$14=TRUE,T147="X"),AND(U$14=TRUE,U147="X"),AND(V$14=TRUE,V147="X"),AND(W$14=TRUE,W147="X"),AND(X$14=TRUE,X147="X"),AND(Y$14=TRUE,Y147="X"),AND(Z$14=TRUE,Z147="X"),AND(AA$14=TRUE,AA147="X"),AND(AB$14=TRUE,AB147="X"),AND(AC$14=TRUE,AC147="X"),AND(AD$14=TRUE,AD147="X"),AND(AE$14=TRUE,AE147="X"),AND(AF$14=TRUE,AF147="X")),TRUE,FALSE)</f>
        <v>0</v>
      </c>
      <c r="AH147" s="10"/>
    </row>
    <row r="148" spans="1:34" s="101" customFormat="1" ht="15" customHeight="1" thickBot="1">
      <c r="A148" s="46"/>
      <c r="B148" s="71" t="s">
        <v>65</v>
      </c>
      <c r="C148" s="72">
        <v>13.5</v>
      </c>
      <c r="D148" s="132" t="s">
        <v>194</v>
      </c>
      <c r="E148" s="133"/>
      <c r="F148" s="133"/>
      <c r="G148" s="133"/>
      <c r="H148" s="133"/>
      <c r="I148" s="133"/>
      <c r="J148" s="133"/>
      <c r="K148" s="133"/>
      <c r="L148" s="134"/>
      <c r="M148" s="13" t="s">
        <v>61</v>
      </c>
      <c r="N148" s="13" t="s">
        <v>61</v>
      </c>
      <c r="O148" s="4" t="s">
        <v>173</v>
      </c>
      <c r="P148" s="4" t="s">
        <v>173</v>
      </c>
      <c r="Q148" s="4" t="s">
        <v>173</v>
      </c>
      <c r="R148" s="4" t="s">
        <v>173</v>
      </c>
      <c r="S148" s="5" t="s">
        <v>173</v>
      </c>
      <c r="T148" s="5" t="s">
        <v>173</v>
      </c>
      <c r="U148" s="5" t="s">
        <v>173</v>
      </c>
      <c r="V148" s="5" t="s">
        <v>173</v>
      </c>
      <c r="W148" s="5" t="s">
        <v>173</v>
      </c>
      <c r="X148" s="5" t="s">
        <v>173</v>
      </c>
      <c r="Y148" s="5" t="s">
        <v>173</v>
      </c>
      <c r="Z148" s="5" t="s">
        <v>173</v>
      </c>
      <c r="AA148" s="5" t="s">
        <v>173</v>
      </c>
      <c r="AB148" s="5" t="s">
        <v>173</v>
      </c>
      <c r="AC148" s="5" t="s">
        <v>173</v>
      </c>
      <c r="AD148" s="5" t="s">
        <v>173</v>
      </c>
      <c r="AE148" s="5" t="s">
        <v>173</v>
      </c>
      <c r="AF148" s="5"/>
      <c r="AG148" s="80" t="b">
        <f>IF(OR(AND(O$14=TRUE,O148="X"),AND(P$14=TRUE,P148="X"),AND(Q$14=TRUE,Q148="X"),AND(R$14=TRUE,R148="X"),AND(S$14=TRUE,S148="X"),AND(T$14=TRUE,T148="X"),AND(U$14=TRUE,U148="X"),AND(V$14=TRUE,V148="X"),AND(W$14=TRUE,W148="X"),AND(X$14=TRUE,X148="X"),AND(Y$14=TRUE,Y148="X"),AND(Z$14=TRUE,Z148="X"),AND(AA$14=TRUE,AA148="X"),AND(AB$14=TRUE,AB148="X"),AND(AC$14=TRUE,AC148="X"),AND(AD$14=TRUE,AD148="X"),AND(AE$14=TRUE,AE148="X"),AND(AF$14=TRUE,AF148="X")),TRUE,FALSE)</f>
        <v>1</v>
      </c>
      <c r="AH148" s="46"/>
    </row>
    <row r="149" spans="1:34" ht="14.25" thickBot="1">
      <c r="A149" s="10"/>
      <c r="B149" s="50" t="s">
        <v>35</v>
      </c>
      <c r="C149" s="53"/>
      <c r="D149" s="79"/>
      <c r="E149" s="79"/>
      <c r="F149" s="79"/>
      <c r="G149" s="79"/>
      <c r="H149" s="79"/>
      <c r="I149" s="79"/>
      <c r="J149" s="79"/>
      <c r="K149" s="79"/>
      <c r="L149" s="79"/>
      <c r="M149" s="25"/>
      <c r="N149" s="25"/>
      <c r="O149" s="3"/>
      <c r="P149" s="3"/>
      <c r="Q149" s="3"/>
      <c r="R149" s="3"/>
      <c r="S149" s="3"/>
      <c r="T149" s="3"/>
      <c r="U149" s="3"/>
      <c r="V149" s="3"/>
      <c r="W149" s="3"/>
      <c r="X149" s="3"/>
      <c r="Y149" s="3"/>
      <c r="Z149" s="3"/>
      <c r="AA149" s="3"/>
      <c r="AB149" s="3"/>
      <c r="AC149" s="3"/>
      <c r="AD149" s="3"/>
      <c r="AE149" s="3"/>
      <c r="AF149" s="3"/>
      <c r="AG149" s="3" t="b">
        <f>IF(OR(AG150:AG156),TRUE,FALSE)</f>
        <v>1</v>
      </c>
      <c r="AH149" s="10"/>
    </row>
    <row r="150" spans="1:34" ht="15" customHeight="1" thickBot="1">
      <c r="A150" s="10"/>
      <c r="B150" s="104" t="s">
        <v>63</v>
      </c>
      <c r="C150" s="105">
        <v>14.1</v>
      </c>
      <c r="D150" s="132" t="s">
        <v>36</v>
      </c>
      <c r="E150" s="133"/>
      <c r="F150" s="133"/>
      <c r="G150" s="133"/>
      <c r="H150" s="133"/>
      <c r="I150" s="133"/>
      <c r="J150" s="133"/>
      <c r="K150" s="133"/>
      <c r="L150" s="134"/>
      <c r="M150" s="13" t="s">
        <v>61</v>
      </c>
      <c r="N150" s="13" t="s">
        <v>61</v>
      </c>
      <c r="O150" s="5" t="s">
        <v>173</v>
      </c>
      <c r="P150" s="5"/>
      <c r="Q150" s="4"/>
      <c r="R150" s="4"/>
      <c r="S150" s="5"/>
      <c r="T150" s="5"/>
      <c r="U150" s="2"/>
      <c r="V150" s="2"/>
      <c r="W150" s="2"/>
      <c r="X150" s="2"/>
      <c r="Y150" s="2"/>
      <c r="Z150" s="2"/>
      <c r="AA150" s="2"/>
      <c r="AB150" s="2"/>
      <c r="AC150" s="2"/>
      <c r="AD150" s="5"/>
      <c r="AE150" s="5"/>
      <c r="AF150" s="5"/>
      <c r="AG150" s="80" t="b">
        <f t="shared" si="2"/>
        <v>0</v>
      </c>
      <c r="AH150" s="10"/>
    </row>
    <row r="151" spans="1:34" ht="15" customHeight="1" thickBot="1">
      <c r="A151" s="10"/>
      <c r="B151" s="108" t="s">
        <v>64</v>
      </c>
      <c r="C151" s="109">
        <v>14.1</v>
      </c>
      <c r="D151" s="132" t="s">
        <v>168</v>
      </c>
      <c r="E151" s="133"/>
      <c r="F151" s="133"/>
      <c r="G151" s="133"/>
      <c r="H151" s="133"/>
      <c r="I151" s="133"/>
      <c r="J151" s="133"/>
      <c r="K151" s="133"/>
      <c r="L151" s="134"/>
      <c r="M151" s="13" t="s">
        <v>61</v>
      </c>
      <c r="N151" s="13" t="s">
        <v>61</v>
      </c>
      <c r="O151" s="5"/>
      <c r="P151" s="5"/>
      <c r="Q151" s="4" t="s">
        <v>173</v>
      </c>
      <c r="R151" s="4" t="s">
        <v>173</v>
      </c>
      <c r="S151" s="5" t="s">
        <v>173</v>
      </c>
      <c r="T151" s="5" t="s">
        <v>173</v>
      </c>
      <c r="U151" s="2" t="s">
        <v>173</v>
      </c>
      <c r="V151" s="2" t="s">
        <v>173</v>
      </c>
      <c r="W151" s="2" t="s">
        <v>173</v>
      </c>
      <c r="X151" s="2" t="s">
        <v>173</v>
      </c>
      <c r="Y151" s="2" t="s">
        <v>173</v>
      </c>
      <c r="Z151" s="2"/>
      <c r="AA151" s="2"/>
      <c r="AB151" s="2"/>
      <c r="AC151" s="2"/>
      <c r="AD151" s="5" t="s">
        <v>173</v>
      </c>
      <c r="AE151" s="5" t="s">
        <v>173</v>
      </c>
      <c r="AF151" s="5"/>
      <c r="AG151" s="80" t="b">
        <f t="shared" si="2"/>
        <v>1</v>
      </c>
      <c r="AH151" s="10"/>
    </row>
    <row r="152" spans="1:34" ht="15" customHeight="1" thickBot="1">
      <c r="A152" s="10"/>
      <c r="B152" s="108" t="s">
        <v>64</v>
      </c>
      <c r="C152" s="109">
        <v>14.2</v>
      </c>
      <c r="D152" s="132" t="s">
        <v>37</v>
      </c>
      <c r="E152" s="133"/>
      <c r="F152" s="133"/>
      <c r="G152" s="133"/>
      <c r="H152" s="133"/>
      <c r="I152" s="133"/>
      <c r="J152" s="133"/>
      <c r="K152" s="133"/>
      <c r="L152" s="134"/>
      <c r="M152" s="13" t="s">
        <v>61</v>
      </c>
      <c r="N152" s="13" t="s">
        <v>61</v>
      </c>
      <c r="O152" s="5"/>
      <c r="P152" s="5"/>
      <c r="Q152" s="4" t="s">
        <v>173</v>
      </c>
      <c r="R152" s="4" t="s">
        <v>173</v>
      </c>
      <c r="S152" s="5" t="s">
        <v>173</v>
      </c>
      <c r="T152" s="5" t="s">
        <v>173</v>
      </c>
      <c r="U152" s="2" t="s">
        <v>173</v>
      </c>
      <c r="V152" s="2" t="s">
        <v>173</v>
      </c>
      <c r="W152" s="2" t="s">
        <v>173</v>
      </c>
      <c r="X152" s="2" t="s">
        <v>173</v>
      </c>
      <c r="Y152" s="2" t="s">
        <v>173</v>
      </c>
      <c r="Z152" s="2"/>
      <c r="AA152" s="2"/>
      <c r="AB152" s="2"/>
      <c r="AC152" s="2"/>
      <c r="AD152" s="5" t="s">
        <v>173</v>
      </c>
      <c r="AE152" s="5" t="s">
        <v>173</v>
      </c>
      <c r="AF152" s="5"/>
      <c r="AG152" s="80" t="b">
        <f t="shared" si="2"/>
        <v>1</v>
      </c>
      <c r="AH152" s="10"/>
    </row>
    <row r="153" spans="1:34" ht="15" customHeight="1" thickBot="1">
      <c r="A153" s="10"/>
      <c r="B153" s="108" t="s">
        <v>64</v>
      </c>
      <c r="C153" s="109">
        <v>14.3</v>
      </c>
      <c r="D153" s="132" t="s">
        <v>38</v>
      </c>
      <c r="E153" s="133"/>
      <c r="F153" s="133"/>
      <c r="G153" s="133"/>
      <c r="H153" s="133"/>
      <c r="I153" s="133"/>
      <c r="J153" s="133"/>
      <c r="K153" s="133"/>
      <c r="L153" s="134"/>
      <c r="M153" s="13" t="s">
        <v>61</v>
      </c>
      <c r="N153" s="13" t="s">
        <v>61</v>
      </c>
      <c r="O153" s="5"/>
      <c r="P153" s="5"/>
      <c r="Q153" s="4" t="s">
        <v>173</v>
      </c>
      <c r="R153" s="4" t="s">
        <v>173</v>
      </c>
      <c r="S153" s="5" t="s">
        <v>173</v>
      </c>
      <c r="T153" s="5" t="s">
        <v>173</v>
      </c>
      <c r="U153" s="2" t="s">
        <v>173</v>
      </c>
      <c r="V153" s="2" t="s">
        <v>173</v>
      </c>
      <c r="W153" s="2" t="s">
        <v>173</v>
      </c>
      <c r="X153" s="2" t="s">
        <v>173</v>
      </c>
      <c r="Y153" s="2" t="s">
        <v>173</v>
      </c>
      <c r="Z153" s="2"/>
      <c r="AA153" s="2"/>
      <c r="AB153" s="2"/>
      <c r="AC153" s="2"/>
      <c r="AD153" s="5" t="s">
        <v>173</v>
      </c>
      <c r="AE153" s="5" t="s">
        <v>173</v>
      </c>
      <c r="AF153" s="5"/>
      <c r="AG153" s="80" t="b">
        <f t="shared" si="2"/>
        <v>1</v>
      </c>
      <c r="AH153" s="10"/>
    </row>
    <row r="154" spans="1:34" ht="15" customHeight="1" thickBot="1">
      <c r="A154" s="10"/>
      <c r="B154" s="108" t="s">
        <v>64</v>
      </c>
      <c r="C154" s="109">
        <v>14.4</v>
      </c>
      <c r="D154" s="132" t="s">
        <v>133</v>
      </c>
      <c r="E154" s="133"/>
      <c r="F154" s="133"/>
      <c r="G154" s="133"/>
      <c r="H154" s="133"/>
      <c r="I154" s="133"/>
      <c r="J154" s="133"/>
      <c r="K154" s="133"/>
      <c r="L154" s="134"/>
      <c r="M154" s="13" t="s">
        <v>61</v>
      </c>
      <c r="N154" s="13" t="s">
        <v>61</v>
      </c>
      <c r="O154" s="5"/>
      <c r="P154" s="5"/>
      <c r="Q154" s="4"/>
      <c r="R154" s="4"/>
      <c r="S154" s="5"/>
      <c r="T154" s="5"/>
      <c r="U154" s="2" t="s">
        <v>173</v>
      </c>
      <c r="V154" s="2" t="s">
        <v>173</v>
      </c>
      <c r="W154" s="2" t="s">
        <v>173</v>
      </c>
      <c r="X154" s="2" t="s">
        <v>173</v>
      </c>
      <c r="Y154" s="2" t="s">
        <v>173</v>
      </c>
      <c r="Z154" s="2"/>
      <c r="AA154" s="2"/>
      <c r="AB154" s="2"/>
      <c r="AC154" s="2"/>
      <c r="AD154" s="5" t="s">
        <v>173</v>
      </c>
      <c r="AE154" s="5"/>
      <c r="AF154" s="5"/>
      <c r="AG154" s="80" t="b">
        <f t="shared" si="2"/>
        <v>1</v>
      </c>
      <c r="AH154" s="10"/>
    </row>
    <row r="155" spans="1:34" ht="15" customHeight="1" thickBot="1">
      <c r="A155" s="10"/>
      <c r="B155" s="108" t="s">
        <v>64</v>
      </c>
      <c r="C155" s="109">
        <v>14.5</v>
      </c>
      <c r="D155" s="132" t="s">
        <v>134</v>
      </c>
      <c r="E155" s="133"/>
      <c r="F155" s="133"/>
      <c r="G155" s="133"/>
      <c r="H155" s="133"/>
      <c r="I155" s="133"/>
      <c r="J155" s="133"/>
      <c r="K155" s="133"/>
      <c r="L155" s="134"/>
      <c r="M155" s="13" t="s">
        <v>61</v>
      </c>
      <c r="N155" s="13" t="s">
        <v>61</v>
      </c>
      <c r="O155" s="5"/>
      <c r="P155" s="5"/>
      <c r="Q155" s="4"/>
      <c r="R155" s="4"/>
      <c r="S155" s="5"/>
      <c r="T155" s="5"/>
      <c r="U155" s="2"/>
      <c r="V155" s="2"/>
      <c r="W155" s="2"/>
      <c r="X155" s="2"/>
      <c r="Y155" s="2"/>
      <c r="Z155" s="2"/>
      <c r="AA155" s="2"/>
      <c r="AB155" s="2"/>
      <c r="AC155" s="2"/>
      <c r="AD155" s="5" t="s">
        <v>173</v>
      </c>
      <c r="AE155" s="5" t="s">
        <v>173</v>
      </c>
      <c r="AF155" s="5"/>
      <c r="AG155" s="80" t="b">
        <f t="shared" si="2"/>
        <v>0</v>
      </c>
      <c r="AH155" s="10"/>
    </row>
    <row r="156" spans="1:34" ht="15" customHeight="1" thickBot="1">
      <c r="A156" s="10"/>
      <c r="B156" s="71" t="s">
        <v>65</v>
      </c>
      <c r="C156" s="72">
        <v>14.1</v>
      </c>
      <c r="D156" s="132" t="s">
        <v>226</v>
      </c>
      <c r="E156" s="133"/>
      <c r="F156" s="133"/>
      <c r="G156" s="133"/>
      <c r="H156" s="133"/>
      <c r="I156" s="133"/>
      <c r="J156" s="133"/>
      <c r="K156" s="133"/>
      <c r="L156" s="134"/>
      <c r="M156" s="13" t="s">
        <v>61</v>
      </c>
      <c r="N156" s="13" t="s">
        <v>61</v>
      </c>
      <c r="O156" s="5"/>
      <c r="P156" s="5"/>
      <c r="Q156" s="4"/>
      <c r="R156" s="4"/>
      <c r="S156" s="5"/>
      <c r="T156" s="5"/>
      <c r="U156" s="2" t="s">
        <v>173</v>
      </c>
      <c r="V156" s="2" t="s">
        <v>173</v>
      </c>
      <c r="W156" s="2" t="s">
        <v>173</v>
      </c>
      <c r="X156" s="2" t="s">
        <v>173</v>
      </c>
      <c r="Y156" s="2" t="s">
        <v>173</v>
      </c>
      <c r="Z156" s="2"/>
      <c r="AA156" s="2"/>
      <c r="AB156" s="2"/>
      <c r="AC156" s="2"/>
      <c r="AD156" s="5" t="s">
        <v>173</v>
      </c>
      <c r="AE156" s="5" t="s">
        <v>173</v>
      </c>
      <c r="AF156" s="5"/>
      <c r="AG156" s="80" t="b">
        <f t="shared" si="2"/>
        <v>1</v>
      </c>
      <c r="AH156" s="10"/>
    </row>
    <row r="157" spans="1:34" ht="14.25" thickBot="1">
      <c r="A157" s="10"/>
      <c r="B157" s="50" t="s">
        <v>39</v>
      </c>
      <c r="C157" s="53"/>
      <c r="D157" s="79"/>
      <c r="E157" s="79"/>
      <c r="F157" s="79"/>
      <c r="G157" s="79"/>
      <c r="H157" s="79"/>
      <c r="I157" s="79"/>
      <c r="J157" s="79"/>
      <c r="K157" s="79"/>
      <c r="L157" s="79"/>
      <c r="M157" s="3"/>
      <c r="N157" s="3"/>
      <c r="O157" s="3"/>
      <c r="P157" s="3"/>
      <c r="Q157" s="3"/>
      <c r="R157" s="3"/>
      <c r="S157" s="3"/>
      <c r="T157" s="3"/>
      <c r="U157" s="3"/>
      <c r="V157" s="3"/>
      <c r="W157" s="3"/>
      <c r="X157" s="3"/>
      <c r="Y157" s="3"/>
      <c r="Z157" s="3"/>
      <c r="AA157" s="3"/>
      <c r="AB157" s="3"/>
      <c r="AC157" s="3"/>
      <c r="AD157" s="3"/>
      <c r="AE157" s="3"/>
      <c r="AF157" s="3"/>
      <c r="AG157" s="3" t="b">
        <f>IF(OR(AG158:AG161),TRUE,FALSE)</f>
        <v>1</v>
      </c>
      <c r="AH157" s="10"/>
    </row>
    <row r="158" spans="1:34" ht="15" customHeight="1" thickBot="1">
      <c r="A158" s="10"/>
      <c r="B158" s="104" t="s">
        <v>63</v>
      </c>
      <c r="C158" s="105">
        <v>15.1</v>
      </c>
      <c r="D158" s="132" t="s">
        <v>135</v>
      </c>
      <c r="E158" s="133"/>
      <c r="F158" s="133"/>
      <c r="G158" s="133"/>
      <c r="H158" s="133"/>
      <c r="I158" s="133"/>
      <c r="J158" s="133"/>
      <c r="K158" s="133"/>
      <c r="L158" s="134"/>
      <c r="M158" s="13" t="s">
        <v>61</v>
      </c>
      <c r="N158" s="13" t="s">
        <v>61</v>
      </c>
      <c r="O158" s="5" t="s">
        <v>173</v>
      </c>
      <c r="P158" s="5"/>
      <c r="Q158" s="4"/>
      <c r="R158" s="4"/>
      <c r="S158" s="5"/>
      <c r="T158" s="5"/>
      <c r="U158" s="2"/>
      <c r="V158" s="2"/>
      <c r="W158" s="2"/>
      <c r="X158" s="2"/>
      <c r="Y158" s="2"/>
      <c r="Z158" s="2"/>
      <c r="AA158" s="2"/>
      <c r="AB158" s="2"/>
      <c r="AC158" s="2"/>
      <c r="AD158" s="5"/>
      <c r="AE158" s="5"/>
      <c r="AF158" s="5"/>
      <c r="AG158" s="80" t="b">
        <f t="shared" si="2"/>
        <v>0</v>
      </c>
      <c r="AH158" s="10"/>
    </row>
    <row r="159" spans="1:34" ht="15" customHeight="1" thickBot="1">
      <c r="A159" s="10"/>
      <c r="B159" s="108" t="s">
        <v>64</v>
      </c>
      <c r="C159" s="109">
        <v>15.1</v>
      </c>
      <c r="D159" s="132" t="s">
        <v>259</v>
      </c>
      <c r="E159" s="133"/>
      <c r="F159" s="133"/>
      <c r="G159" s="133"/>
      <c r="H159" s="133"/>
      <c r="I159" s="133"/>
      <c r="J159" s="133"/>
      <c r="K159" s="133"/>
      <c r="L159" s="134"/>
      <c r="M159" s="13" t="s">
        <v>61</v>
      </c>
      <c r="N159" s="13" t="s">
        <v>61</v>
      </c>
      <c r="O159" s="5"/>
      <c r="P159" s="5"/>
      <c r="Q159" s="4" t="s">
        <v>173</v>
      </c>
      <c r="R159" s="4" t="s">
        <v>173</v>
      </c>
      <c r="S159" s="5"/>
      <c r="T159" s="5"/>
      <c r="U159" s="2" t="s">
        <v>173</v>
      </c>
      <c r="V159" s="2" t="s">
        <v>173</v>
      </c>
      <c r="W159" s="2" t="s">
        <v>173</v>
      </c>
      <c r="X159" s="2" t="s">
        <v>173</v>
      </c>
      <c r="Y159" s="2" t="s">
        <v>173</v>
      </c>
      <c r="Z159" s="2"/>
      <c r="AA159" s="2"/>
      <c r="AB159" s="2"/>
      <c r="AC159" s="2"/>
      <c r="AD159" s="5" t="s">
        <v>173</v>
      </c>
      <c r="AE159" s="5"/>
      <c r="AF159" s="5" t="s">
        <v>173</v>
      </c>
      <c r="AG159" s="80" t="b">
        <f t="shared" si="2"/>
        <v>1</v>
      </c>
      <c r="AH159" s="10"/>
    </row>
    <row r="160" spans="1:34" ht="15" customHeight="1" thickBot="1">
      <c r="A160" s="10"/>
      <c r="B160" s="108" t="s">
        <v>64</v>
      </c>
      <c r="C160" s="109">
        <v>15.2</v>
      </c>
      <c r="D160" s="132" t="s">
        <v>256</v>
      </c>
      <c r="E160" s="133"/>
      <c r="F160" s="133"/>
      <c r="G160" s="133"/>
      <c r="H160" s="133"/>
      <c r="I160" s="133"/>
      <c r="J160" s="133"/>
      <c r="K160" s="133"/>
      <c r="L160" s="134"/>
      <c r="M160" s="13" t="s">
        <v>61</v>
      </c>
      <c r="N160" s="13" t="s">
        <v>61</v>
      </c>
      <c r="O160" s="5"/>
      <c r="P160" s="5"/>
      <c r="Q160" s="4" t="s">
        <v>173</v>
      </c>
      <c r="R160" s="4" t="s">
        <v>173</v>
      </c>
      <c r="S160" s="5"/>
      <c r="T160" s="5"/>
      <c r="U160" s="2" t="s">
        <v>173</v>
      </c>
      <c r="V160" s="2" t="s">
        <v>173</v>
      </c>
      <c r="W160" s="2" t="s">
        <v>173</v>
      </c>
      <c r="X160" s="2" t="s">
        <v>173</v>
      </c>
      <c r="Y160" s="2" t="s">
        <v>173</v>
      </c>
      <c r="Z160" s="2"/>
      <c r="AA160" s="2"/>
      <c r="AB160" s="2"/>
      <c r="AC160" s="2"/>
      <c r="AD160" s="5"/>
      <c r="AE160" s="5"/>
      <c r="AF160" s="5"/>
      <c r="AG160" s="80" t="b">
        <f t="shared" si="2"/>
        <v>1</v>
      </c>
      <c r="AH160" s="10"/>
    </row>
    <row r="161" spans="1:34" ht="15" customHeight="1" thickBot="1">
      <c r="A161" s="10"/>
      <c r="B161" s="108" t="s">
        <v>64</v>
      </c>
      <c r="C161" s="109">
        <v>15.3</v>
      </c>
      <c r="D161" s="132" t="s">
        <v>167</v>
      </c>
      <c r="E161" s="133"/>
      <c r="F161" s="133"/>
      <c r="G161" s="133"/>
      <c r="H161" s="133"/>
      <c r="I161" s="133"/>
      <c r="J161" s="133"/>
      <c r="K161" s="133"/>
      <c r="L161" s="134"/>
      <c r="M161" s="13" t="s">
        <v>61</v>
      </c>
      <c r="N161" s="13" t="s">
        <v>61</v>
      </c>
      <c r="O161" s="5"/>
      <c r="P161" s="5"/>
      <c r="Q161" s="4"/>
      <c r="R161" s="4"/>
      <c r="S161" s="5"/>
      <c r="T161" s="5"/>
      <c r="U161" s="2"/>
      <c r="V161" s="2"/>
      <c r="W161" s="2"/>
      <c r="X161" s="2"/>
      <c r="Y161" s="2"/>
      <c r="Z161" s="2"/>
      <c r="AA161" s="2"/>
      <c r="AB161" s="2"/>
      <c r="AC161" s="2"/>
      <c r="AD161" s="5" t="s">
        <v>173</v>
      </c>
      <c r="AE161" s="5" t="s">
        <v>173</v>
      </c>
      <c r="AF161" s="5"/>
      <c r="AG161" s="80" t="b">
        <f t="shared" si="2"/>
        <v>0</v>
      </c>
      <c r="AH161" s="10"/>
    </row>
    <row r="162" spans="1:34" ht="14.25" thickBot="1">
      <c r="A162" s="10"/>
      <c r="B162" s="50" t="s">
        <v>264</v>
      </c>
      <c r="C162" s="53"/>
      <c r="D162" s="79"/>
      <c r="E162" s="79"/>
      <c r="F162" s="79"/>
      <c r="G162" s="79"/>
      <c r="H162" s="79"/>
      <c r="I162" s="79"/>
      <c r="J162" s="79"/>
      <c r="K162" s="79"/>
      <c r="L162" s="79"/>
      <c r="M162" s="25"/>
      <c r="N162" s="25"/>
      <c r="O162" s="3"/>
      <c r="P162" s="3"/>
      <c r="Q162" s="3"/>
      <c r="R162" s="3"/>
      <c r="S162" s="3"/>
      <c r="T162" s="3"/>
      <c r="U162" s="3"/>
      <c r="V162" s="3"/>
      <c r="W162" s="3"/>
      <c r="X162" s="3"/>
      <c r="Y162" s="3"/>
      <c r="Z162" s="3"/>
      <c r="AA162" s="3"/>
      <c r="AB162" s="3"/>
      <c r="AC162" s="3"/>
      <c r="AD162" s="3"/>
      <c r="AE162" s="3"/>
      <c r="AF162" s="3"/>
      <c r="AG162" s="3" t="b">
        <f>IF(OR(AG163:AG167),TRUE,FALSE)</f>
        <v>1</v>
      </c>
      <c r="AH162" s="10"/>
    </row>
    <row r="163" spans="1:34" ht="15" customHeight="1" thickBot="1">
      <c r="A163" s="10"/>
      <c r="B163" s="104" t="s">
        <v>63</v>
      </c>
      <c r="C163" s="105">
        <v>16.1</v>
      </c>
      <c r="D163" s="132" t="s">
        <v>136</v>
      </c>
      <c r="E163" s="133"/>
      <c r="F163" s="133"/>
      <c r="G163" s="133"/>
      <c r="H163" s="133"/>
      <c r="I163" s="133"/>
      <c r="J163" s="133"/>
      <c r="K163" s="133"/>
      <c r="L163" s="134"/>
      <c r="M163" s="13" t="s">
        <v>61</v>
      </c>
      <c r="N163" s="13" t="s">
        <v>61</v>
      </c>
      <c r="O163" s="5" t="s">
        <v>173</v>
      </c>
      <c r="P163" s="5"/>
      <c r="Q163" s="4"/>
      <c r="R163" s="4"/>
      <c r="S163" s="5"/>
      <c r="T163" s="5"/>
      <c r="U163" s="2"/>
      <c r="V163" s="2"/>
      <c r="W163" s="2"/>
      <c r="X163" s="2"/>
      <c r="Y163" s="2"/>
      <c r="Z163" s="2"/>
      <c r="AA163" s="2"/>
      <c r="AB163" s="2"/>
      <c r="AC163" s="2"/>
      <c r="AD163" s="5"/>
      <c r="AE163" s="5"/>
      <c r="AF163" s="5"/>
      <c r="AG163" s="80" t="b">
        <f t="shared" si="2"/>
        <v>0</v>
      </c>
      <c r="AH163" s="10"/>
    </row>
    <row r="164" spans="1:34" ht="15" customHeight="1" thickBot="1">
      <c r="A164" s="10"/>
      <c r="B164" s="108" t="s">
        <v>64</v>
      </c>
      <c r="C164" s="109">
        <v>16.1</v>
      </c>
      <c r="D164" s="132" t="s">
        <v>137</v>
      </c>
      <c r="E164" s="133"/>
      <c r="F164" s="133"/>
      <c r="G164" s="133"/>
      <c r="H164" s="133"/>
      <c r="I164" s="133"/>
      <c r="J164" s="133"/>
      <c r="K164" s="133"/>
      <c r="L164" s="134"/>
      <c r="M164" s="13" t="s">
        <v>61</v>
      </c>
      <c r="N164" s="13" t="s">
        <v>61</v>
      </c>
      <c r="O164" s="5" t="s">
        <v>173</v>
      </c>
      <c r="P164" s="5"/>
      <c r="Q164" s="5"/>
      <c r="R164" s="5"/>
      <c r="S164" s="5"/>
      <c r="T164" s="5"/>
      <c r="U164" s="2" t="s">
        <v>173</v>
      </c>
      <c r="V164" s="2"/>
      <c r="W164" s="2" t="s">
        <v>173</v>
      </c>
      <c r="X164" s="2"/>
      <c r="Y164" s="2" t="s">
        <v>173</v>
      </c>
      <c r="Z164" s="2"/>
      <c r="AA164" s="2"/>
      <c r="AB164" s="2"/>
      <c r="AC164" s="2"/>
      <c r="AD164" s="5" t="s">
        <v>173</v>
      </c>
      <c r="AE164" s="5" t="s">
        <v>173</v>
      </c>
      <c r="AF164" s="5"/>
      <c r="AG164" s="80" t="b">
        <f t="shared" si="2"/>
        <v>0</v>
      </c>
      <c r="AH164" s="10"/>
    </row>
    <row r="165" spans="1:34" ht="15" customHeight="1" thickBot="1">
      <c r="A165" s="10"/>
      <c r="B165" s="108" t="s">
        <v>64</v>
      </c>
      <c r="C165" s="109">
        <v>16.2</v>
      </c>
      <c r="D165" s="132" t="s">
        <v>138</v>
      </c>
      <c r="E165" s="133"/>
      <c r="F165" s="133"/>
      <c r="G165" s="133"/>
      <c r="H165" s="133"/>
      <c r="I165" s="133"/>
      <c r="J165" s="133"/>
      <c r="K165" s="133"/>
      <c r="L165" s="134"/>
      <c r="M165" s="13" t="s">
        <v>61</v>
      </c>
      <c r="N165" s="13" t="s">
        <v>61</v>
      </c>
      <c r="O165" s="5"/>
      <c r="P165" s="5"/>
      <c r="Q165" s="4"/>
      <c r="R165" s="4"/>
      <c r="S165" s="5"/>
      <c r="T165" s="5"/>
      <c r="U165" s="2" t="s">
        <v>173</v>
      </c>
      <c r="V165" s="2" t="s">
        <v>173</v>
      </c>
      <c r="W165" s="2" t="s">
        <v>173</v>
      </c>
      <c r="X165" s="2" t="s">
        <v>173</v>
      </c>
      <c r="Y165" s="2" t="s">
        <v>173</v>
      </c>
      <c r="Z165" s="2"/>
      <c r="AA165" s="2"/>
      <c r="AB165" s="2"/>
      <c r="AC165" s="2"/>
      <c r="AD165" s="5" t="s">
        <v>173</v>
      </c>
      <c r="AE165" s="5" t="s">
        <v>173</v>
      </c>
      <c r="AF165" s="5"/>
      <c r="AG165" s="80" t="b">
        <f t="shared" si="2"/>
        <v>1</v>
      </c>
      <c r="AH165" s="10"/>
    </row>
    <row r="166" spans="1:34" ht="15" customHeight="1" thickBot="1">
      <c r="A166" s="10"/>
      <c r="B166" s="71" t="s">
        <v>65</v>
      </c>
      <c r="C166" s="72">
        <v>16.1</v>
      </c>
      <c r="D166" s="132" t="s">
        <v>390</v>
      </c>
      <c r="E166" s="133"/>
      <c r="F166" s="133"/>
      <c r="G166" s="133"/>
      <c r="H166" s="133"/>
      <c r="I166" s="133"/>
      <c r="J166" s="133"/>
      <c r="K166" s="133"/>
      <c r="L166" s="134"/>
      <c r="M166" s="13" t="s">
        <v>61</v>
      </c>
      <c r="N166" s="13" t="s">
        <v>61</v>
      </c>
      <c r="O166" s="5" t="s">
        <v>173</v>
      </c>
      <c r="P166" s="5"/>
      <c r="Q166" s="4"/>
      <c r="R166" s="4"/>
      <c r="S166" s="5"/>
      <c r="T166" s="5"/>
      <c r="U166" s="2"/>
      <c r="V166" s="2"/>
      <c r="W166" s="2"/>
      <c r="X166" s="2"/>
      <c r="Y166" s="2"/>
      <c r="Z166" s="2"/>
      <c r="AA166" s="2"/>
      <c r="AB166" s="2"/>
      <c r="AC166" s="2"/>
      <c r="AD166" s="5" t="s">
        <v>173</v>
      </c>
      <c r="AE166" s="5" t="s">
        <v>173</v>
      </c>
      <c r="AF166" s="5"/>
      <c r="AG166" s="80" t="b">
        <f t="shared" si="2"/>
        <v>0</v>
      </c>
      <c r="AH166" s="10"/>
    </row>
    <row r="167" spans="1:34" ht="15" customHeight="1" thickBot="1">
      <c r="A167" s="10"/>
      <c r="B167" s="71" t="s">
        <v>65</v>
      </c>
      <c r="C167" s="72">
        <v>16.2</v>
      </c>
      <c r="D167" s="132" t="s">
        <v>139</v>
      </c>
      <c r="E167" s="133"/>
      <c r="F167" s="133"/>
      <c r="G167" s="133"/>
      <c r="H167" s="133"/>
      <c r="I167" s="133"/>
      <c r="J167" s="133"/>
      <c r="K167" s="133"/>
      <c r="L167" s="134"/>
      <c r="M167" s="13" t="s">
        <v>61</v>
      </c>
      <c r="N167" s="13" t="s">
        <v>61</v>
      </c>
      <c r="O167" s="5"/>
      <c r="P167" s="5"/>
      <c r="Q167" s="5"/>
      <c r="R167" s="5"/>
      <c r="S167" s="5"/>
      <c r="T167" s="5"/>
      <c r="U167" s="2"/>
      <c r="V167" s="2"/>
      <c r="W167" s="2"/>
      <c r="X167" s="2"/>
      <c r="Y167" s="2"/>
      <c r="Z167" s="2"/>
      <c r="AA167" s="2"/>
      <c r="AB167" s="2"/>
      <c r="AC167" s="2"/>
      <c r="AD167" s="5" t="s">
        <v>173</v>
      </c>
      <c r="AE167" s="5" t="s">
        <v>173</v>
      </c>
      <c r="AF167" s="5"/>
      <c r="AG167" s="80" t="b">
        <f t="shared" si="2"/>
        <v>0</v>
      </c>
      <c r="AH167" s="10"/>
    </row>
    <row r="168" spans="1:34" ht="14.25" thickBot="1">
      <c r="A168" s="10"/>
      <c r="B168" s="50" t="s">
        <v>41</v>
      </c>
      <c r="C168" s="53"/>
      <c r="D168" s="79"/>
      <c r="E168" s="79"/>
      <c r="F168" s="79"/>
      <c r="G168" s="79"/>
      <c r="H168" s="79"/>
      <c r="I168" s="79"/>
      <c r="J168" s="79"/>
      <c r="K168" s="79"/>
      <c r="L168" s="79"/>
      <c r="M168" s="25"/>
      <c r="N168" s="25"/>
      <c r="O168" s="3"/>
      <c r="P168" s="3"/>
      <c r="Q168" s="3"/>
      <c r="R168" s="3"/>
      <c r="S168" s="3"/>
      <c r="T168" s="3"/>
      <c r="U168" s="3"/>
      <c r="V168" s="3"/>
      <c r="W168" s="3"/>
      <c r="X168" s="3"/>
      <c r="Y168" s="3"/>
      <c r="Z168" s="3"/>
      <c r="AA168" s="3"/>
      <c r="AB168" s="3"/>
      <c r="AC168" s="3"/>
      <c r="AD168" s="3"/>
      <c r="AE168" s="3"/>
      <c r="AF168" s="3"/>
      <c r="AG168" s="3" t="b">
        <f>IF(OR(AG169:AG171),TRUE,FALSE)</f>
        <v>1</v>
      </c>
      <c r="AH168" s="10"/>
    </row>
    <row r="169" spans="1:34" ht="15" customHeight="1" thickBot="1">
      <c r="A169" s="10"/>
      <c r="B169" s="104" t="s">
        <v>63</v>
      </c>
      <c r="C169" s="105">
        <v>17.1</v>
      </c>
      <c r="D169" s="132" t="s">
        <v>227</v>
      </c>
      <c r="E169" s="133"/>
      <c r="F169" s="133"/>
      <c r="G169" s="133"/>
      <c r="H169" s="133"/>
      <c r="I169" s="133"/>
      <c r="J169" s="133"/>
      <c r="K169" s="133"/>
      <c r="L169" s="134"/>
      <c r="M169" s="13" t="s">
        <v>61</v>
      </c>
      <c r="N169" s="13" t="s">
        <v>61</v>
      </c>
      <c r="O169" s="2" t="s">
        <v>173</v>
      </c>
      <c r="P169" s="2"/>
      <c r="Q169" s="2"/>
      <c r="R169" s="2"/>
      <c r="S169" s="2"/>
      <c r="T169" s="2"/>
      <c r="U169" s="2"/>
      <c r="V169" s="2"/>
      <c r="W169" s="2"/>
      <c r="X169" s="2"/>
      <c r="Y169" s="2"/>
      <c r="Z169" s="2"/>
      <c r="AA169" s="2"/>
      <c r="AB169" s="2"/>
      <c r="AC169" s="2"/>
      <c r="AD169" s="5"/>
      <c r="AE169" s="5"/>
      <c r="AF169" s="5"/>
      <c r="AG169" s="80" t="b">
        <f t="shared" si="2"/>
        <v>0</v>
      </c>
      <c r="AH169" s="10"/>
    </row>
    <row r="170" spans="1:34" ht="15" customHeight="1" thickBot="1">
      <c r="A170" s="10"/>
      <c r="B170" s="104" t="s">
        <v>63</v>
      </c>
      <c r="C170" s="105">
        <v>17.2</v>
      </c>
      <c r="D170" s="132" t="s">
        <v>140</v>
      </c>
      <c r="E170" s="133"/>
      <c r="F170" s="133"/>
      <c r="G170" s="133"/>
      <c r="H170" s="133"/>
      <c r="I170" s="133"/>
      <c r="J170" s="133"/>
      <c r="K170" s="133"/>
      <c r="L170" s="134"/>
      <c r="M170" s="13" t="s">
        <v>61</v>
      </c>
      <c r="N170" s="13" t="s">
        <v>61</v>
      </c>
      <c r="O170" s="2" t="s">
        <v>173</v>
      </c>
      <c r="P170" s="2"/>
      <c r="Q170" s="2"/>
      <c r="R170" s="2"/>
      <c r="S170" s="2"/>
      <c r="T170" s="2"/>
      <c r="U170" s="2"/>
      <c r="V170" s="2"/>
      <c r="W170" s="2"/>
      <c r="X170" s="2"/>
      <c r="Y170" s="2"/>
      <c r="Z170" s="2"/>
      <c r="AA170" s="2"/>
      <c r="AB170" s="2"/>
      <c r="AC170" s="2"/>
      <c r="AD170" s="5"/>
      <c r="AE170" s="5"/>
      <c r="AF170" s="5"/>
      <c r="AG170" s="80" t="b">
        <f t="shared" si="2"/>
        <v>0</v>
      </c>
      <c r="AH170" s="10"/>
    </row>
    <row r="171" spans="1:34" ht="15" customHeight="1" thickBot="1">
      <c r="A171" s="10"/>
      <c r="B171" s="108" t="s">
        <v>64</v>
      </c>
      <c r="C171" s="109">
        <v>17.1</v>
      </c>
      <c r="D171" s="132" t="s">
        <v>228</v>
      </c>
      <c r="E171" s="133"/>
      <c r="F171" s="133"/>
      <c r="G171" s="133"/>
      <c r="H171" s="133"/>
      <c r="I171" s="133"/>
      <c r="J171" s="133"/>
      <c r="K171" s="133"/>
      <c r="L171" s="134"/>
      <c r="M171" s="13" t="s">
        <v>61</v>
      </c>
      <c r="N171" s="13" t="s">
        <v>61</v>
      </c>
      <c r="O171" s="2" t="s">
        <v>173</v>
      </c>
      <c r="P171" s="2"/>
      <c r="Q171" s="2"/>
      <c r="R171" s="2"/>
      <c r="S171" s="2"/>
      <c r="T171" s="2"/>
      <c r="U171" s="2"/>
      <c r="V171" s="2" t="s">
        <v>173</v>
      </c>
      <c r="W171" s="2"/>
      <c r="X171" s="2"/>
      <c r="Y171" s="2"/>
      <c r="Z171" s="2"/>
      <c r="AA171" s="2"/>
      <c r="AB171" s="2"/>
      <c r="AC171" s="2"/>
      <c r="AD171" s="5"/>
      <c r="AE171" s="5" t="s">
        <v>173</v>
      </c>
      <c r="AF171" s="5"/>
      <c r="AG171" s="80" t="b">
        <f t="shared" si="2"/>
        <v>1</v>
      </c>
      <c r="AH171" s="10"/>
    </row>
    <row r="172" spans="1:34" ht="14.25" thickBot="1">
      <c r="A172" s="10"/>
      <c r="B172" s="50" t="s">
        <v>42</v>
      </c>
      <c r="C172" s="53"/>
      <c r="D172" s="79"/>
      <c r="E172" s="79"/>
      <c r="F172" s="79"/>
      <c r="G172" s="79"/>
      <c r="H172" s="79"/>
      <c r="I172" s="79"/>
      <c r="J172" s="79"/>
      <c r="K172" s="79"/>
      <c r="L172" s="79"/>
      <c r="M172" s="25"/>
      <c r="N172" s="25"/>
      <c r="O172" s="3"/>
      <c r="P172" s="3"/>
      <c r="Q172" s="3"/>
      <c r="R172" s="3"/>
      <c r="S172" s="3"/>
      <c r="T172" s="3"/>
      <c r="U172" s="3"/>
      <c r="V172" s="3"/>
      <c r="W172" s="3"/>
      <c r="X172" s="3"/>
      <c r="Y172" s="3"/>
      <c r="Z172" s="3"/>
      <c r="AA172" s="3"/>
      <c r="AB172" s="3"/>
      <c r="AC172" s="3"/>
      <c r="AD172" s="3"/>
      <c r="AE172" s="3"/>
      <c r="AF172" s="3"/>
      <c r="AG172" s="3" t="b">
        <f>IF(OR(AG173:AG181),TRUE,FALSE)</f>
        <v>1</v>
      </c>
      <c r="AH172" s="10"/>
    </row>
    <row r="173" spans="1:34" ht="15" customHeight="1" thickBot="1">
      <c r="A173" s="10"/>
      <c r="B173" s="104" t="s">
        <v>63</v>
      </c>
      <c r="C173" s="105">
        <v>18.1</v>
      </c>
      <c r="D173" s="132" t="s">
        <v>169</v>
      </c>
      <c r="E173" s="133"/>
      <c r="F173" s="133"/>
      <c r="G173" s="133"/>
      <c r="H173" s="133"/>
      <c r="I173" s="133"/>
      <c r="J173" s="133"/>
      <c r="K173" s="133"/>
      <c r="L173" s="134"/>
      <c r="M173" s="13" t="s">
        <v>61</v>
      </c>
      <c r="N173" s="13" t="s">
        <v>61</v>
      </c>
      <c r="O173" s="2" t="s">
        <v>173</v>
      </c>
      <c r="P173" s="2"/>
      <c r="Q173" s="2"/>
      <c r="R173" s="2"/>
      <c r="S173" s="2"/>
      <c r="T173" s="2"/>
      <c r="U173" s="2" t="s">
        <v>173</v>
      </c>
      <c r="V173" s="2" t="s">
        <v>173</v>
      </c>
      <c r="W173" s="2" t="s">
        <v>173</v>
      </c>
      <c r="X173" s="2" t="s">
        <v>173</v>
      </c>
      <c r="Y173" s="2" t="s">
        <v>173</v>
      </c>
      <c r="Z173" s="2"/>
      <c r="AA173" s="2"/>
      <c r="AB173" s="2"/>
      <c r="AC173" s="2"/>
      <c r="AD173" s="5"/>
      <c r="AE173" s="5"/>
      <c r="AF173" s="5"/>
      <c r="AG173" s="80" t="b">
        <f t="shared" si="2"/>
        <v>1</v>
      </c>
      <c r="AH173" s="10"/>
    </row>
    <row r="174" spans="1:34" ht="15" customHeight="1" thickBot="1">
      <c r="A174" s="10"/>
      <c r="B174" s="108" t="s">
        <v>64</v>
      </c>
      <c r="C174" s="109">
        <v>18.1</v>
      </c>
      <c r="D174" s="132" t="s">
        <v>229</v>
      </c>
      <c r="E174" s="133"/>
      <c r="F174" s="133"/>
      <c r="G174" s="133"/>
      <c r="H174" s="133"/>
      <c r="I174" s="133"/>
      <c r="J174" s="133"/>
      <c r="K174" s="133"/>
      <c r="L174" s="134"/>
      <c r="M174" s="13" t="s">
        <v>61</v>
      </c>
      <c r="N174" s="13" t="s">
        <v>61</v>
      </c>
      <c r="O174" s="2"/>
      <c r="P174" s="2"/>
      <c r="Q174" s="2"/>
      <c r="R174" s="2"/>
      <c r="S174" s="2"/>
      <c r="T174" s="2"/>
      <c r="U174" s="2" t="s">
        <v>173</v>
      </c>
      <c r="V174" s="2" t="s">
        <v>173</v>
      </c>
      <c r="W174" s="2" t="s">
        <v>173</v>
      </c>
      <c r="X174" s="2" t="s">
        <v>173</v>
      </c>
      <c r="Y174" s="2" t="s">
        <v>173</v>
      </c>
      <c r="Z174" s="2"/>
      <c r="AA174" s="2"/>
      <c r="AB174" s="2"/>
      <c r="AC174" s="2"/>
      <c r="AD174" s="5" t="s">
        <v>173</v>
      </c>
      <c r="AE174" s="5"/>
      <c r="AF174" s="5"/>
      <c r="AG174" s="80" t="b">
        <f t="shared" si="2"/>
        <v>1</v>
      </c>
      <c r="AH174" s="10"/>
    </row>
    <row r="175" spans="1:34" ht="15" customHeight="1" thickBot="1">
      <c r="A175" s="10"/>
      <c r="B175" s="108" t="s">
        <v>64</v>
      </c>
      <c r="C175" s="109">
        <v>18.2</v>
      </c>
      <c r="D175" s="132" t="s">
        <v>230</v>
      </c>
      <c r="E175" s="133"/>
      <c r="F175" s="133"/>
      <c r="G175" s="133"/>
      <c r="H175" s="133"/>
      <c r="I175" s="133"/>
      <c r="J175" s="133"/>
      <c r="K175" s="133"/>
      <c r="L175" s="134"/>
      <c r="M175" s="13" t="s">
        <v>61</v>
      </c>
      <c r="N175" s="13" t="s">
        <v>61</v>
      </c>
      <c r="O175" s="2"/>
      <c r="P175" s="2" t="s">
        <v>173</v>
      </c>
      <c r="Q175" s="2"/>
      <c r="R175" s="2"/>
      <c r="S175" s="2"/>
      <c r="T175" s="2"/>
      <c r="U175" s="2" t="s">
        <v>173</v>
      </c>
      <c r="V175" s="2" t="s">
        <v>173</v>
      </c>
      <c r="W175" s="2" t="s">
        <v>173</v>
      </c>
      <c r="X175" s="2" t="s">
        <v>173</v>
      </c>
      <c r="Y175" s="2" t="s">
        <v>173</v>
      </c>
      <c r="Z175" s="2"/>
      <c r="AA175" s="2"/>
      <c r="AB175" s="2"/>
      <c r="AC175" s="2"/>
      <c r="AD175" s="5" t="s">
        <v>173</v>
      </c>
      <c r="AE175" s="5"/>
      <c r="AF175" s="5"/>
      <c r="AG175" s="80" t="b">
        <f t="shared" si="2"/>
        <v>1</v>
      </c>
      <c r="AH175" s="10"/>
    </row>
    <row r="176" spans="1:34" ht="15" customHeight="1" thickBot="1">
      <c r="A176" s="10"/>
      <c r="B176" s="108" t="s">
        <v>64</v>
      </c>
      <c r="C176" s="109">
        <v>18.3</v>
      </c>
      <c r="D176" s="132" t="s">
        <v>231</v>
      </c>
      <c r="E176" s="133"/>
      <c r="F176" s="133"/>
      <c r="G176" s="133"/>
      <c r="H176" s="133"/>
      <c r="I176" s="133"/>
      <c r="J176" s="133"/>
      <c r="K176" s="133"/>
      <c r="L176" s="134"/>
      <c r="M176" s="13" t="s">
        <v>61</v>
      </c>
      <c r="N176" s="13" t="s">
        <v>61</v>
      </c>
      <c r="O176" s="2"/>
      <c r="P176" s="2"/>
      <c r="Q176" s="2"/>
      <c r="R176" s="2"/>
      <c r="S176" s="2"/>
      <c r="T176" s="2"/>
      <c r="U176" s="2" t="s">
        <v>173</v>
      </c>
      <c r="V176" s="2" t="s">
        <v>173</v>
      </c>
      <c r="W176" s="2" t="s">
        <v>173</v>
      </c>
      <c r="X176" s="2" t="s">
        <v>173</v>
      </c>
      <c r="Y176" s="2" t="s">
        <v>173</v>
      </c>
      <c r="Z176" s="2"/>
      <c r="AA176" s="2"/>
      <c r="AB176" s="2"/>
      <c r="AC176" s="2"/>
      <c r="AD176" s="5" t="s">
        <v>173</v>
      </c>
      <c r="AE176" s="5" t="s">
        <v>173</v>
      </c>
      <c r="AF176" s="5"/>
      <c r="AG176" s="80" t="b">
        <f t="shared" si="2"/>
        <v>1</v>
      </c>
      <c r="AH176" s="10"/>
    </row>
    <row r="177" spans="1:34" ht="15" customHeight="1" thickBot="1">
      <c r="A177" s="10"/>
      <c r="B177" s="108" t="s">
        <v>64</v>
      </c>
      <c r="C177" s="109">
        <v>18.4</v>
      </c>
      <c r="D177" s="132" t="s">
        <v>141</v>
      </c>
      <c r="E177" s="133"/>
      <c r="F177" s="133"/>
      <c r="G177" s="133"/>
      <c r="H177" s="133"/>
      <c r="I177" s="133"/>
      <c r="J177" s="133"/>
      <c r="K177" s="133"/>
      <c r="L177" s="134"/>
      <c r="M177" s="13" t="s">
        <v>61</v>
      </c>
      <c r="N177" s="13" t="s">
        <v>61</v>
      </c>
      <c r="O177" s="2"/>
      <c r="P177" s="2"/>
      <c r="Q177" s="2" t="s">
        <v>173</v>
      </c>
      <c r="R177" s="2"/>
      <c r="S177" s="2"/>
      <c r="T177" s="2" t="s">
        <v>173</v>
      </c>
      <c r="U177" s="2" t="s">
        <v>173</v>
      </c>
      <c r="V177" s="2" t="s">
        <v>173</v>
      </c>
      <c r="W177" s="2" t="s">
        <v>173</v>
      </c>
      <c r="X177" s="2" t="s">
        <v>173</v>
      </c>
      <c r="Y177" s="2" t="s">
        <v>173</v>
      </c>
      <c r="Z177" s="2"/>
      <c r="AA177" s="2"/>
      <c r="AB177" s="2"/>
      <c r="AC177" s="2"/>
      <c r="AD177" s="5" t="s">
        <v>173</v>
      </c>
      <c r="AE177" s="5" t="s">
        <v>173</v>
      </c>
      <c r="AF177" s="5"/>
      <c r="AG177" s="80" t="b">
        <f t="shared" si="2"/>
        <v>1</v>
      </c>
      <c r="AH177" s="10"/>
    </row>
    <row r="178" spans="1:34" ht="15" customHeight="1" thickBot="1">
      <c r="A178" s="10"/>
      <c r="B178" s="108" t="s">
        <v>64</v>
      </c>
      <c r="C178" s="109">
        <v>18.5</v>
      </c>
      <c r="D178" s="132" t="s">
        <v>43</v>
      </c>
      <c r="E178" s="133"/>
      <c r="F178" s="133"/>
      <c r="G178" s="133"/>
      <c r="H178" s="133"/>
      <c r="I178" s="133"/>
      <c r="J178" s="133"/>
      <c r="K178" s="133"/>
      <c r="L178" s="134"/>
      <c r="M178" s="13" t="s">
        <v>61</v>
      </c>
      <c r="N178" s="13" t="s">
        <v>61</v>
      </c>
      <c r="O178" s="2"/>
      <c r="P178" s="2"/>
      <c r="Q178" s="2"/>
      <c r="R178" s="2"/>
      <c r="S178" s="2"/>
      <c r="T178" s="2"/>
      <c r="U178" s="2" t="s">
        <v>173</v>
      </c>
      <c r="V178" s="2" t="s">
        <v>173</v>
      </c>
      <c r="W178" s="2" t="s">
        <v>173</v>
      </c>
      <c r="X178" s="2" t="s">
        <v>173</v>
      </c>
      <c r="Y178" s="2" t="s">
        <v>173</v>
      </c>
      <c r="Z178" s="2"/>
      <c r="AA178" s="2"/>
      <c r="AB178" s="2"/>
      <c r="AC178" s="2"/>
      <c r="AD178" s="5" t="s">
        <v>173</v>
      </c>
      <c r="AE178" s="5" t="s">
        <v>173</v>
      </c>
      <c r="AF178" s="5"/>
      <c r="AG178" s="80" t="b">
        <f t="shared" si="2"/>
        <v>1</v>
      </c>
      <c r="AH178" s="10"/>
    </row>
    <row r="179" spans="1:34" ht="15" customHeight="1" thickBot="1">
      <c r="A179" s="10"/>
      <c r="B179" s="71" t="s">
        <v>65</v>
      </c>
      <c r="C179" s="72">
        <v>18.1</v>
      </c>
      <c r="D179" s="132" t="s">
        <v>232</v>
      </c>
      <c r="E179" s="133"/>
      <c r="F179" s="133"/>
      <c r="G179" s="133"/>
      <c r="H179" s="133"/>
      <c r="I179" s="133"/>
      <c r="J179" s="133"/>
      <c r="K179" s="133"/>
      <c r="L179" s="134"/>
      <c r="M179" s="13" t="s">
        <v>61</v>
      </c>
      <c r="N179" s="13" t="s">
        <v>61</v>
      </c>
      <c r="O179" s="2"/>
      <c r="P179" s="2"/>
      <c r="Q179" s="2"/>
      <c r="R179" s="2"/>
      <c r="S179" s="2"/>
      <c r="T179" s="2"/>
      <c r="U179" s="2" t="s">
        <v>173</v>
      </c>
      <c r="V179" s="2" t="s">
        <v>173</v>
      </c>
      <c r="W179" s="2" t="s">
        <v>173</v>
      </c>
      <c r="X179" s="2" t="s">
        <v>173</v>
      </c>
      <c r="Y179" s="2" t="s">
        <v>173</v>
      </c>
      <c r="Z179" s="2"/>
      <c r="AA179" s="2"/>
      <c r="AB179" s="2"/>
      <c r="AC179" s="2"/>
      <c r="AD179" s="5" t="s">
        <v>173</v>
      </c>
      <c r="AE179" s="5" t="s">
        <v>173</v>
      </c>
      <c r="AF179" s="5"/>
      <c r="AG179" s="80" t="b">
        <f t="shared" si="2"/>
        <v>1</v>
      </c>
      <c r="AH179" s="10"/>
    </row>
    <row r="180" spans="1:34" ht="15" customHeight="1" thickBot="1">
      <c r="A180" s="10"/>
      <c r="B180" s="71" t="s">
        <v>65</v>
      </c>
      <c r="C180" s="72">
        <v>18.2</v>
      </c>
      <c r="D180" s="132" t="s">
        <v>44</v>
      </c>
      <c r="E180" s="133"/>
      <c r="F180" s="133"/>
      <c r="G180" s="133"/>
      <c r="H180" s="133"/>
      <c r="I180" s="133"/>
      <c r="J180" s="133"/>
      <c r="K180" s="133"/>
      <c r="L180" s="134"/>
      <c r="M180" s="13" t="s">
        <v>61</v>
      </c>
      <c r="N180" s="13" t="s">
        <v>61</v>
      </c>
      <c r="O180" s="2"/>
      <c r="P180" s="2"/>
      <c r="Q180" s="2"/>
      <c r="R180" s="2"/>
      <c r="S180" s="2"/>
      <c r="T180" s="2"/>
      <c r="U180" s="2" t="s">
        <v>173</v>
      </c>
      <c r="V180" s="2" t="s">
        <v>173</v>
      </c>
      <c r="W180" s="2" t="s">
        <v>173</v>
      </c>
      <c r="X180" s="2" t="s">
        <v>173</v>
      </c>
      <c r="Y180" s="2" t="s">
        <v>173</v>
      </c>
      <c r="Z180" s="2"/>
      <c r="AA180" s="2"/>
      <c r="AB180" s="2"/>
      <c r="AC180" s="2"/>
      <c r="AD180" s="5" t="s">
        <v>173</v>
      </c>
      <c r="AE180" s="5" t="s">
        <v>173</v>
      </c>
      <c r="AF180" s="5"/>
      <c r="AG180" s="80" t="b">
        <f t="shared" si="2"/>
        <v>1</v>
      </c>
      <c r="AH180" s="10"/>
    </row>
    <row r="181" spans="1:34" ht="15" customHeight="1" thickBot="1">
      <c r="A181" s="10"/>
      <c r="B181" s="71" t="s">
        <v>65</v>
      </c>
      <c r="C181" s="72">
        <v>18.3</v>
      </c>
      <c r="D181" s="132" t="s">
        <v>233</v>
      </c>
      <c r="E181" s="133"/>
      <c r="F181" s="133"/>
      <c r="G181" s="133"/>
      <c r="H181" s="133"/>
      <c r="I181" s="133"/>
      <c r="J181" s="133"/>
      <c r="K181" s="133"/>
      <c r="L181" s="134"/>
      <c r="M181" s="13" t="s">
        <v>61</v>
      </c>
      <c r="N181" s="13" t="s">
        <v>61</v>
      </c>
      <c r="O181" s="2"/>
      <c r="P181" s="2"/>
      <c r="Q181" s="2"/>
      <c r="R181" s="2"/>
      <c r="S181" s="2"/>
      <c r="T181" s="2"/>
      <c r="U181" s="2" t="s">
        <v>173</v>
      </c>
      <c r="V181" s="2" t="s">
        <v>173</v>
      </c>
      <c r="W181" s="2" t="s">
        <v>173</v>
      </c>
      <c r="X181" s="2" t="s">
        <v>173</v>
      </c>
      <c r="Y181" s="2" t="s">
        <v>173</v>
      </c>
      <c r="Z181" s="2"/>
      <c r="AA181" s="2"/>
      <c r="AB181" s="2"/>
      <c r="AC181" s="2"/>
      <c r="AD181" s="5" t="s">
        <v>173</v>
      </c>
      <c r="AE181" s="5" t="s">
        <v>173</v>
      </c>
      <c r="AF181" s="5"/>
      <c r="AG181" s="80" t="b">
        <f t="shared" si="2"/>
        <v>1</v>
      </c>
      <c r="AH181" s="10"/>
    </row>
    <row r="182" spans="1:34" ht="14.25" thickBot="1">
      <c r="A182" s="10"/>
      <c r="B182" s="50" t="s">
        <v>45</v>
      </c>
      <c r="C182" s="53"/>
      <c r="D182" s="79"/>
      <c r="E182" s="79"/>
      <c r="F182" s="79"/>
      <c r="G182" s="79"/>
      <c r="H182" s="79"/>
      <c r="I182" s="79"/>
      <c r="J182" s="79"/>
      <c r="K182" s="79"/>
      <c r="L182" s="79"/>
      <c r="M182" s="25"/>
      <c r="N182" s="25"/>
      <c r="O182" s="3"/>
      <c r="P182" s="3"/>
      <c r="Q182" s="3"/>
      <c r="R182" s="3"/>
      <c r="S182" s="3"/>
      <c r="T182" s="3"/>
      <c r="U182" s="3"/>
      <c r="V182" s="3"/>
      <c r="W182" s="3"/>
      <c r="X182" s="3"/>
      <c r="Y182" s="3"/>
      <c r="Z182" s="3"/>
      <c r="AA182" s="3"/>
      <c r="AB182" s="3"/>
      <c r="AC182" s="3"/>
      <c r="AD182" s="3"/>
      <c r="AE182" s="3"/>
      <c r="AF182" s="3"/>
      <c r="AG182" s="3" t="b">
        <f>IF(OR(AG183:AG191),TRUE,FALSE)</f>
        <v>1</v>
      </c>
      <c r="AH182" s="10"/>
    </row>
    <row r="183" spans="1:34" ht="15" customHeight="1" thickBot="1">
      <c r="A183" s="10"/>
      <c r="B183" s="104" t="s">
        <v>63</v>
      </c>
      <c r="C183" s="105">
        <v>19.1</v>
      </c>
      <c r="D183" s="132" t="s">
        <v>142</v>
      </c>
      <c r="E183" s="133"/>
      <c r="F183" s="133"/>
      <c r="G183" s="133"/>
      <c r="H183" s="133"/>
      <c r="I183" s="133"/>
      <c r="J183" s="133"/>
      <c r="K183" s="133"/>
      <c r="L183" s="134"/>
      <c r="M183" s="13" t="s">
        <v>61</v>
      </c>
      <c r="N183" s="13" t="s">
        <v>61</v>
      </c>
      <c r="O183" s="5" t="s">
        <v>173</v>
      </c>
      <c r="P183" s="5"/>
      <c r="Q183" s="4"/>
      <c r="R183" s="4"/>
      <c r="S183" s="5"/>
      <c r="T183" s="5"/>
      <c r="U183" s="2"/>
      <c r="V183" s="2" t="s">
        <v>173</v>
      </c>
      <c r="W183" s="2"/>
      <c r="X183" s="2"/>
      <c r="Y183" s="2"/>
      <c r="Z183" s="2"/>
      <c r="AA183" s="2"/>
      <c r="AB183" s="2"/>
      <c r="AC183" s="2"/>
      <c r="AD183" s="5"/>
      <c r="AE183" s="5"/>
      <c r="AF183" s="5"/>
      <c r="AG183" s="80" t="b">
        <f t="shared" si="2"/>
        <v>1</v>
      </c>
      <c r="AH183" s="10"/>
    </row>
    <row r="184" spans="1:34" ht="15" customHeight="1" thickBot="1">
      <c r="A184" s="10"/>
      <c r="B184" s="108" t="s">
        <v>64</v>
      </c>
      <c r="C184" s="109">
        <v>19.1</v>
      </c>
      <c r="D184" s="132" t="s">
        <v>234</v>
      </c>
      <c r="E184" s="133"/>
      <c r="F184" s="133"/>
      <c r="G184" s="133"/>
      <c r="H184" s="133"/>
      <c r="I184" s="133"/>
      <c r="J184" s="133"/>
      <c r="K184" s="133"/>
      <c r="L184" s="134"/>
      <c r="M184" s="13" t="s">
        <v>61</v>
      </c>
      <c r="N184" s="13" t="s">
        <v>61</v>
      </c>
      <c r="O184" s="5"/>
      <c r="P184" s="5"/>
      <c r="Q184" s="5"/>
      <c r="R184" s="5"/>
      <c r="S184" s="5"/>
      <c r="T184" s="5"/>
      <c r="U184" s="2" t="s">
        <v>173</v>
      </c>
      <c r="V184" s="2" t="s">
        <v>173</v>
      </c>
      <c r="W184" s="2" t="s">
        <v>173</v>
      </c>
      <c r="X184" s="2" t="s">
        <v>173</v>
      </c>
      <c r="Y184" s="2" t="s">
        <v>173</v>
      </c>
      <c r="Z184" s="2"/>
      <c r="AA184" s="2"/>
      <c r="AB184" s="2"/>
      <c r="AC184" s="2"/>
      <c r="AD184" s="5" t="s">
        <v>173</v>
      </c>
      <c r="AE184" s="5"/>
      <c r="AF184" s="5"/>
      <c r="AG184" s="80" t="b">
        <f t="shared" si="2"/>
        <v>1</v>
      </c>
      <c r="AH184" s="10"/>
    </row>
    <row r="185" spans="1:34" ht="15" customHeight="1" thickBot="1">
      <c r="A185" s="10"/>
      <c r="B185" s="108" t="s">
        <v>64</v>
      </c>
      <c r="C185" s="109">
        <v>19.2</v>
      </c>
      <c r="D185" s="132" t="s">
        <v>235</v>
      </c>
      <c r="E185" s="133"/>
      <c r="F185" s="133"/>
      <c r="G185" s="133"/>
      <c r="H185" s="133"/>
      <c r="I185" s="133"/>
      <c r="J185" s="133"/>
      <c r="K185" s="133"/>
      <c r="L185" s="134"/>
      <c r="M185" s="13" t="s">
        <v>61</v>
      </c>
      <c r="N185" s="13" t="s">
        <v>61</v>
      </c>
      <c r="O185" s="5" t="s">
        <v>173</v>
      </c>
      <c r="P185" s="5"/>
      <c r="Q185" s="4" t="s">
        <v>173</v>
      </c>
      <c r="R185" s="4" t="s">
        <v>173</v>
      </c>
      <c r="S185" s="5" t="s">
        <v>173</v>
      </c>
      <c r="T185" s="5" t="s">
        <v>173</v>
      </c>
      <c r="U185" s="2" t="s">
        <v>173</v>
      </c>
      <c r="V185" s="2" t="s">
        <v>173</v>
      </c>
      <c r="W185" s="2" t="s">
        <v>173</v>
      </c>
      <c r="X185" s="2" t="s">
        <v>173</v>
      </c>
      <c r="Y185" s="2" t="s">
        <v>173</v>
      </c>
      <c r="Z185" s="2"/>
      <c r="AA185" s="2"/>
      <c r="AB185" s="2"/>
      <c r="AC185" s="2"/>
      <c r="AD185" s="5"/>
      <c r="AE185" s="5"/>
      <c r="AF185" s="5"/>
      <c r="AG185" s="80" t="b">
        <f t="shared" si="2"/>
        <v>1</v>
      </c>
      <c r="AH185" s="10"/>
    </row>
    <row r="186" spans="1:34" ht="15" customHeight="1" thickBot="1">
      <c r="A186" s="10"/>
      <c r="B186" s="108" t="s">
        <v>64</v>
      </c>
      <c r="C186" s="109">
        <v>19.3</v>
      </c>
      <c r="D186" s="132" t="s">
        <v>143</v>
      </c>
      <c r="E186" s="133"/>
      <c r="F186" s="133"/>
      <c r="G186" s="133"/>
      <c r="H186" s="133"/>
      <c r="I186" s="133"/>
      <c r="J186" s="133"/>
      <c r="K186" s="133"/>
      <c r="L186" s="134"/>
      <c r="M186" s="13" t="s">
        <v>61</v>
      </c>
      <c r="N186" s="13" t="s">
        <v>61</v>
      </c>
      <c r="O186" s="5"/>
      <c r="P186" s="5"/>
      <c r="Q186" s="5"/>
      <c r="R186" s="5"/>
      <c r="S186" s="5"/>
      <c r="T186" s="5"/>
      <c r="U186" s="2" t="s">
        <v>173</v>
      </c>
      <c r="V186" s="2" t="s">
        <v>173</v>
      </c>
      <c r="W186" s="2" t="s">
        <v>173</v>
      </c>
      <c r="X186" s="2" t="s">
        <v>173</v>
      </c>
      <c r="Y186" s="2" t="s">
        <v>173</v>
      </c>
      <c r="Z186" s="2"/>
      <c r="AA186" s="2"/>
      <c r="AB186" s="2"/>
      <c r="AC186" s="2"/>
      <c r="AD186" s="5"/>
      <c r="AE186" s="5"/>
      <c r="AF186" s="5"/>
      <c r="AG186" s="80" t="b">
        <f t="shared" si="2"/>
        <v>1</v>
      </c>
      <c r="AH186" s="10"/>
    </row>
    <row r="187" spans="1:34" ht="15" customHeight="1" thickBot="1">
      <c r="A187" s="10"/>
      <c r="B187" s="108" t="s">
        <v>64</v>
      </c>
      <c r="C187" s="109">
        <v>19.4</v>
      </c>
      <c r="D187" s="132" t="s">
        <v>46</v>
      </c>
      <c r="E187" s="133"/>
      <c r="F187" s="133"/>
      <c r="G187" s="133"/>
      <c r="H187" s="133"/>
      <c r="I187" s="133"/>
      <c r="J187" s="133"/>
      <c r="K187" s="133"/>
      <c r="L187" s="134"/>
      <c r="M187" s="13" t="s">
        <v>61</v>
      </c>
      <c r="N187" s="13" t="s">
        <v>61</v>
      </c>
      <c r="O187" s="5" t="s">
        <v>173</v>
      </c>
      <c r="P187" s="5"/>
      <c r="Q187" s="5"/>
      <c r="R187" s="5"/>
      <c r="S187" s="5"/>
      <c r="T187" s="5"/>
      <c r="U187" s="2" t="s">
        <v>173</v>
      </c>
      <c r="V187" s="2" t="s">
        <v>173</v>
      </c>
      <c r="W187" s="2" t="s">
        <v>173</v>
      </c>
      <c r="X187" s="2" t="s">
        <v>173</v>
      </c>
      <c r="Y187" s="2" t="s">
        <v>173</v>
      </c>
      <c r="Z187" s="2"/>
      <c r="AA187" s="2"/>
      <c r="AB187" s="2"/>
      <c r="AC187" s="2"/>
      <c r="AD187" s="5" t="s">
        <v>173</v>
      </c>
      <c r="AE187" s="5"/>
      <c r="AF187" s="5"/>
      <c r="AG187" s="80" t="b">
        <f t="shared" si="2"/>
        <v>1</v>
      </c>
      <c r="AH187" s="10"/>
    </row>
    <row r="188" spans="1:34" ht="15" customHeight="1" thickBot="1">
      <c r="A188" s="10"/>
      <c r="B188" s="71" t="s">
        <v>65</v>
      </c>
      <c r="C188" s="72">
        <v>19.1</v>
      </c>
      <c r="D188" s="132" t="s">
        <v>144</v>
      </c>
      <c r="E188" s="133"/>
      <c r="F188" s="133"/>
      <c r="G188" s="133"/>
      <c r="H188" s="133"/>
      <c r="I188" s="133"/>
      <c r="J188" s="133"/>
      <c r="K188" s="133"/>
      <c r="L188" s="134"/>
      <c r="M188" s="13" t="s">
        <v>61</v>
      </c>
      <c r="N188" s="13" t="s">
        <v>61</v>
      </c>
      <c r="O188" s="5"/>
      <c r="P188" s="5"/>
      <c r="Q188" s="5"/>
      <c r="R188" s="5"/>
      <c r="S188" s="5"/>
      <c r="T188" s="5"/>
      <c r="U188" s="2" t="s">
        <v>173</v>
      </c>
      <c r="V188" s="2" t="s">
        <v>173</v>
      </c>
      <c r="W188" s="2" t="s">
        <v>173</v>
      </c>
      <c r="X188" s="2" t="s">
        <v>173</v>
      </c>
      <c r="Y188" s="2" t="s">
        <v>173</v>
      </c>
      <c r="Z188" s="2"/>
      <c r="AA188" s="2"/>
      <c r="AB188" s="2"/>
      <c r="AC188" s="2"/>
      <c r="AD188" s="5" t="s">
        <v>173</v>
      </c>
      <c r="AE188" s="5"/>
      <c r="AF188" s="5"/>
      <c r="AG188" s="80" t="b">
        <f t="shared" si="2"/>
        <v>1</v>
      </c>
      <c r="AH188" s="10"/>
    </row>
    <row r="189" spans="1:34" ht="15" customHeight="1" thickBot="1">
      <c r="A189" s="10"/>
      <c r="B189" s="71" t="s">
        <v>65</v>
      </c>
      <c r="C189" s="72">
        <v>19.2</v>
      </c>
      <c r="D189" s="132" t="s">
        <v>236</v>
      </c>
      <c r="E189" s="133"/>
      <c r="F189" s="133"/>
      <c r="G189" s="133"/>
      <c r="H189" s="133"/>
      <c r="I189" s="133"/>
      <c r="J189" s="133"/>
      <c r="K189" s="133"/>
      <c r="L189" s="134"/>
      <c r="M189" s="13" t="s">
        <v>61</v>
      </c>
      <c r="N189" s="13" t="s">
        <v>61</v>
      </c>
      <c r="O189" s="5"/>
      <c r="P189" s="5"/>
      <c r="Q189" s="5"/>
      <c r="R189" s="5"/>
      <c r="S189" s="5"/>
      <c r="T189" s="5"/>
      <c r="U189" s="2" t="s">
        <v>173</v>
      </c>
      <c r="V189" s="2" t="s">
        <v>173</v>
      </c>
      <c r="W189" s="2" t="s">
        <v>173</v>
      </c>
      <c r="X189" s="2" t="s">
        <v>173</v>
      </c>
      <c r="Y189" s="2" t="s">
        <v>173</v>
      </c>
      <c r="Z189" s="2"/>
      <c r="AA189" s="2"/>
      <c r="AB189" s="2"/>
      <c r="AC189" s="2"/>
      <c r="AD189" s="5" t="s">
        <v>173</v>
      </c>
      <c r="AE189" s="5"/>
      <c r="AF189" s="5"/>
      <c r="AG189" s="80" t="b">
        <f t="shared" si="2"/>
        <v>1</v>
      </c>
      <c r="AH189" s="10"/>
    </row>
    <row r="190" spans="1:34" ht="15" customHeight="1" thickBot="1">
      <c r="A190" s="10"/>
      <c r="B190" s="71" t="s">
        <v>65</v>
      </c>
      <c r="C190" s="72">
        <v>19.3</v>
      </c>
      <c r="D190" s="132" t="s">
        <v>265</v>
      </c>
      <c r="E190" s="133"/>
      <c r="F190" s="133"/>
      <c r="G190" s="133"/>
      <c r="H190" s="133"/>
      <c r="I190" s="133"/>
      <c r="J190" s="133"/>
      <c r="K190" s="133"/>
      <c r="L190" s="134"/>
      <c r="M190" s="13" t="s">
        <v>61</v>
      </c>
      <c r="N190" s="13" t="s">
        <v>61</v>
      </c>
      <c r="O190" s="5"/>
      <c r="P190" s="5"/>
      <c r="Q190" s="5"/>
      <c r="R190" s="5"/>
      <c r="S190" s="5"/>
      <c r="T190" s="5"/>
      <c r="U190" s="2" t="s">
        <v>173</v>
      </c>
      <c r="V190" s="2" t="s">
        <v>173</v>
      </c>
      <c r="W190" s="2" t="s">
        <v>173</v>
      </c>
      <c r="X190" s="2" t="s">
        <v>173</v>
      </c>
      <c r="Y190" s="2" t="s">
        <v>173</v>
      </c>
      <c r="Z190" s="2"/>
      <c r="AA190" s="2"/>
      <c r="AB190" s="2"/>
      <c r="AC190" s="2"/>
      <c r="AD190" s="5"/>
      <c r="AE190" s="5"/>
      <c r="AF190" s="5"/>
      <c r="AG190" s="80" t="b">
        <f t="shared" si="2"/>
        <v>1</v>
      </c>
      <c r="AH190" s="10"/>
    </row>
    <row r="191" spans="1:34" ht="15" customHeight="1" thickBot="1">
      <c r="A191" s="10"/>
      <c r="B191" s="71" t="s">
        <v>65</v>
      </c>
      <c r="C191" s="72">
        <v>19.4</v>
      </c>
      <c r="D191" s="132" t="s">
        <v>193</v>
      </c>
      <c r="E191" s="133"/>
      <c r="F191" s="133"/>
      <c r="G191" s="133"/>
      <c r="H191" s="133"/>
      <c r="I191" s="133"/>
      <c r="J191" s="133"/>
      <c r="K191" s="133"/>
      <c r="L191" s="134"/>
      <c r="M191" s="13" t="s">
        <v>61</v>
      </c>
      <c r="N191" s="13" t="s">
        <v>61</v>
      </c>
      <c r="O191" s="5"/>
      <c r="P191" s="5"/>
      <c r="Q191" s="5"/>
      <c r="R191" s="5"/>
      <c r="S191" s="5"/>
      <c r="T191" s="5"/>
      <c r="U191" s="2" t="s">
        <v>173</v>
      </c>
      <c r="V191" s="2" t="s">
        <v>173</v>
      </c>
      <c r="W191" s="2" t="s">
        <v>173</v>
      </c>
      <c r="X191" s="2" t="s">
        <v>173</v>
      </c>
      <c r="Y191" s="2" t="s">
        <v>173</v>
      </c>
      <c r="Z191" s="2"/>
      <c r="AA191" s="2"/>
      <c r="AB191" s="2"/>
      <c r="AC191" s="2"/>
      <c r="AD191" s="5"/>
      <c r="AE191" s="5"/>
      <c r="AF191" s="5"/>
      <c r="AG191" s="80" t="b">
        <f t="shared" si="2"/>
        <v>1</v>
      </c>
      <c r="AH191" s="10"/>
    </row>
    <row r="192" spans="1:34" ht="14.25" thickBot="1">
      <c r="A192" s="10"/>
      <c r="B192" s="50" t="s">
        <v>47</v>
      </c>
      <c r="C192" s="53"/>
      <c r="D192" s="79"/>
      <c r="E192" s="79"/>
      <c r="F192" s="79"/>
      <c r="G192" s="79"/>
      <c r="H192" s="79"/>
      <c r="I192" s="79"/>
      <c r="J192" s="79"/>
      <c r="K192" s="79"/>
      <c r="L192" s="79"/>
      <c r="M192" s="25"/>
      <c r="N192" s="25"/>
      <c r="O192" s="3"/>
      <c r="P192" s="3"/>
      <c r="Q192" s="3"/>
      <c r="R192" s="3"/>
      <c r="S192" s="3"/>
      <c r="T192" s="3"/>
      <c r="U192" s="3"/>
      <c r="V192" s="3"/>
      <c r="W192" s="3"/>
      <c r="X192" s="3"/>
      <c r="Y192" s="3"/>
      <c r="Z192" s="3"/>
      <c r="AA192" s="3"/>
      <c r="AB192" s="3"/>
      <c r="AC192" s="3"/>
      <c r="AD192" s="3"/>
      <c r="AE192" s="3"/>
      <c r="AF192" s="3"/>
      <c r="AG192" s="3" t="b">
        <f>IF(OR(AG193:AG199),TRUE,FALSE)</f>
        <v>1</v>
      </c>
      <c r="AH192" s="10"/>
    </row>
    <row r="193" spans="1:34" ht="15" customHeight="1" thickBot="1">
      <c r="A193" s="10"/>
      <c r="B193" s="104" t="s">
        <v>63</v>
      </c>
      <c r="C193" s="105">
        <v>20.1</v>
      </c>
      <c r="D193" s="132" t="s">
        <v>145</v>
      </c>
      <c r="E193" s="133"/>
      <c r="F193" s="133"/>
      <c r="G193" s="133"/>
      <c r="H193" s="133"/>
      <c r="I193" s="133"/>
      <c r="J193" s="133"/>
      <c r="K193" s="133"/>
      <c r="L193" s="134"/>
      <c r="M193" s="13" t="s">
        <v>61</v>
      </c>
      <c r="N193" s="13" t="s">
        <v>61</v>
      </c>
      <c r="O193" s="5" t="s">
        <v>173</v>
      </c>
      <c r="P193" s="5"/>
      <c r="Q193" s="5"/>
      <c r="R193" s="4"/>
      <c r="S193" s="5"/>
      <c r="T193" s="5"/>
      <c r="U193" s="5"/>
      <c r="V193" s="5"/>
      <c r="W193" s="5"/>
      <c r="X193" s="5"/>
      <c r="Y193" s="5"/>
      <c r="Z193" s="5"/>
      <c r="AA193" s="5"/>
      <c r="AB193" s="5"/>
      <c r="AC193" s="5"/>
      <c r="AD193" s="5"/>
      <c r="AE193" s="5"/>
      <c r="AF193" s="5"/>
      <c r="AG193" s="80" t="b">
        <f t="shared" si="2"/>
        <v>0</v>
      </c>
      <c r="AH193" s="10"/>
    </row>
    <row r="194" spans="1:34" ht="15" customHeight="1" thickBot="1">
      <c r="A194" s="10"/>
      <c r="B194" s="104" t="s">
        <v>63</v>
      </c>
      <c r="C194" s="105">
        <v>20.2</v>
      </c>
      <c r="D194" s="132" t="s">
        <v>146</v>
      </c>
      <c r="E194" s="133"/>
      <c r="F194" s="133"/>
      <c r="G194" s="133"/>
      <c r="H194" s="133"/>
      <c r="I194" s="133"/>
      <c r="J194" s="133"/>
      <c r="K194" s="133"/>
      <c r="L194" s="134"/>
      <c r="M194" s="13" t="s">
        <v>61</v>
      </c>
      <c r="N194" s="13" t="s">
        <v>61</v>
      </c>
      <c r="O194" s="5" t="s">
        <v>173</v>
      </c>
      <c r="P194" s="5"/>
      <c r="Q194" s="5"/>
      <c r="R194" s="4"/>
      <c r="S194" s="5"/>
      <c r="T194" s="5"/>
      <c r="U194" s="5" t="s">
        <v>173</v>
      </c>
      <c r="V194" s="5" t="s">
        <v>173</v>
      </c>
      <c r="W194" s="5" t="s">
        <v>173</v>
      </c>
      <c r="X194" s="5" t="s">
        <v>173</v>
      </c>
      <c r="Y194" s="5" t="s">
        <v>173</v>
      </c>
      <c r="Z194" s="5"/>
      <c r="AA194" s="5"/>
      <c r="AB194" s="5"/>
      <c r="AC194" s="5"/>
      <c r="AD194" s="5"/>
      <c r="AE194" s="5"/>
      <c r="AF194" s="5"/>
      <c r="AG194" s="80" t="b">
        <f t="shared" si="2"/>
        <v>1</v>
      </c>
      <c r="AH194" s="10"/>
    </row>
    <row r="195" spans="1:34" ht="15" customHeight="1" thickBot="1">
      <c r="A195" s="10"/>
      <c r="B195" s="104" t="s">
        <v>63</v>
      </c>
      <c r="C195" s="105">
        <v>20.3</v>
      </c>
      <c r="D195" s="132" t="s">
        <v>237</v>
      </c>
      <c r="E195" s="133"/>
      <c r="F195" s="133"/>
      <c r="G195" s="133"/>
      <c r="H195" s="133"/>
      <c r="I195" s="133"/>
      <c r="J195" s="133"/>
      <c r="K195" s="133"/>
      <c r="L195" s="134"/>
      <c r="M195" s="13" t="s">
        <v>61</v>
      </c>
      <c r="N195" s="13" t="s">
        <v>61</v>
      </c>
      <c r="O195" s="5" t="s">
        <v>173</v>
      </c>
      <c r="P195" s="5"/>
      <c r="Q195" s="5" t="s">
        <v>173</v>
      </c>
      <c r="R195" s="4" t="s">
        <v>173</v>
      </c>
      <c r="S195" s="5"/>
      <c r="T195" s="5"/>
      <c r="U195" s="5" t="s">
        <v>173</v>
      </c>
      <c r="V195" s="5" t="s">
        <v>173</v>
      </c>
      <c r="W195" s="5" t="s">
        <v>173</v>
      </c>
      <c r="X195" s="5" t="s">
        <v>173</v>
      </c>
      <c r="Y195" s="5" t="s">
        <v>173</v>
      </c>
      <c r="Z195" s="5"/>
      <c r="AA195" s="5"/>
      <c r="AB195" s="5"/>
      <c r="AC195" s="5"/>
      <c r="AD195" s="5" t="s">
        <v>173</v>
      </c>
      <c r="AE195" s="5"/>
      <c r="AF195" s="5"/>
      <c r="AG195" s="80" t="b">
        <f t="shared" si="2"/>
        <v>1</v>
      </c>
      <c r="AH195" s="10"/>
    </row>
    <row r="196" spans="1:34" ht="15" customHeight="1" thickBot="1">
      <c r="A196" s="10"/>
      <c r="B196" s="108" t="s">
        <v>64</v>
      </c>
      <c r="C196" s="109">
        <v>20.1</v>
      </c>
      <c r="D196" s="132" t="s">
        <v>147</v>
      </c>
      <c r="E196" s="133"/>
      <c r="F196" s="133"/>
      <c r="G196" s="133"/>
      <c r="H196" s="133"/>
      <c r="I196" s="133"/>
      <c r="J196" s="133"/>
      <c r="K196" s="133"/>
      <c r="L196" s="134"/>
      <c r="M196" s="13" t="s">
        <v>61</v>
      </c>
      <c r="N196" s="13" t="s">
        <v>61</v>
      </c>
      <c r="O196" s="5"/>
      <c r="P196" s="5"/>
      <c r="Q196" s="5"/>
      <c r="R196" s="4"/>
      <c r="S196" s="5"/>
      <c r="T196" s="5"/>
      <c r="U196" s="5" t="s">
        <v>173</v>
      </c>
      <c r="V196" s="5" t="s">
        <v>173</v>
      </c>
      <c r="W196" s="5" t="s">
        <v>173</v>
      </c>
      <c r="X196" s="5" t="s">
        <v>173</v>
      </c>
      <c r="Y196" s="5" t="s">
        <v>173</v>
      </c>
      <c r="Z196" s="5"/>
      <c r="AA196" s="5"/>
      <c r="AB196" s="5"/>
      <c r="AC196" s="5"/>
      <c r="AD196" s="5" t="s">
        <v>173</v>
      </c>
      <c r="AE196" s="5"/>
      <c r="AF196" s="5"/>
      <c r="AG196" s="80" t="b">
        <f t="shared" si="2"/>
        <v>1</v>
      </c>
      <c r="AH196" s="10"/>
    </row>
    <row r="197" spans="1:34" ht="15" customHeight="1" thickBot="1">
      <c r="A197" s="10"/>
      <c r="B197" s="108" t="s">
        <v>64</v>
      </c>
      <c r="C197" s="109">
        <v>20.2</v>
      </c>
      <c r="D197" s="132" t="s">
        <v>148</v>
      </c>
      <c r="E197" s="133"/>
      <c r="F197" s="133"/>
      <c r="G197" s="133"/>
      <c r="H197" s="133"/>
      <c r="I197" s="133"/>
      <c r="J197" s="133"/>
      <c r="K197" s="133"/>
      <c r="L197" s="134"/>
      <c r="M197" s="13" t="s">
        <v>61</v>
      </c>
      <c r="N197" s="13" t="s">
        <v>61</v>
      </c>
      <c r="O197" s="5"/>
      <c r="P197" s="5"/>
      <c r="Q197" s="5"/>
      <c r="R197" s="4"/>
      <c r="S197" s="5"/>
      <c r="T197" s="5"/>
      <c r="U197" s="5" t="s">
        <v>173</v>
      </c>
      <c r="V197" s="5" t="s">
        <v>173</v>
      </c>
      <c r="W197" s="5" t="s">
        <v>173</v>
      </c>
      <c r="X197" s="5" t="s">
        <v>173</v>
      </c>
      <c r="Y197" s="5" t="s">
        <v>173</v>
      </c>
      <c r="Z197" s="5"/>
      <c r="AA197" s="5"/>
      <c r="AB197" s="5"/>
      <c r="AC197" s="5"/>
      <c r="AD197" s="5" t="s">
        <v>173</v>
      </c>
      <c r="AE197" s="5"/>
      <c r="AF197" s="5"/>
      <c r="AG197" s="80" t="b">
        <f t="shared" si="2"/>
        <v>1</v>
      </c>
      <c r="AH197" s="10"/>
    </row>
    <row r="198" spans="1:34" ht="15" customHeight="1" thickBot="1">
      <c r="A198" s="10"/>
      <c r="B198" s="71" t="s">
        <v>65</v>
      </c>
      <c r="C198" s="72">
        <v>20.1</v>
      </c>
      <c r="D198" s="132" t="s">
        <v>149</v>
      </c>
      <c r="E198" s="133"/>
      <c r="F198" s="133"/>
      <c r="G198" s="133"/>
      <c r="H198" s="133"/>
      <c r="I198" s="133"/>
      <c r="J198" s="133"/>
      <c r="K198" s="133"/>
      <c r="L198" s="134"/>
      <c r="M198" s="13" t="s">
        <v>61</v>
      </c>
      <c r="N198" s="13" t="s">
        <v>61</v>
      </c>
      <c r="O198" s="5"/>
      <c r="P198" s="5"/>
      <c r="Q198" s="5"/>
      <c r="R198" s="5"/>
      <c r="S198" s="5"/>
      <c r="T198" s="5"/>
      <c r="U198" s="5" t="s">
        <v>173</v>
      </c>
      <c r="V198" s="5" t="s">
        <v>173</v>
      </c>
      <c r="W198" s="5" t="s">
        <v>173</v>
      </c>
      <c r="X198" s="5" t="s">
        <v>173</v>
      </c>
      <c r="Y198" s="5" t="s">
        <v>173</v>
      </c>
      <c r="Z198" s="5"/>
      <c r="AA198" s="5"/>
      <c r="AB198" s="5"/>
      <c r="AC198" s="5"/>
      <c r="AD198" s="5"/>
      <c r="AE198" s="5"/>
      <c r="AF198" s="5"/>
      <c r="AG198" s="80" t="b">
        <f t="shared" si="2"/>
        <v>1</v>
      </c>
      <c r="AH198" s="10"/>
    </row>
    <row r="199" spans="1:34" ht="15" customHeight="1" thickBot="1">
      <c r="A199" s="10"/>
      <c r="B199" s="71" t="s">
        <v>65</v>
      </c>
      <c r="C199" s="72">
        <v>20.2</v>
      </c>
      <c r="D199" s="132" t="s">
        <v>150</v>
      </c>
      <c r="E199" s="133"/>
      <c r="F199" s="133"/>
      <c r="G199" s="133"/>
      <c r="H199" s="133"/>
      <c r="I199" s="133"/>
      <c r="J199" s="133"/>
      <c r="K199" s="133"/>
      <c r="L199" s="134"/>
      <c r="M199" s="102" t="s">
        <v>61</v>
      </c>
      <c r="N199" s="102" t="s">
        <v>61</v>
      </c>
      <c r="O199" s="5"/>
      <c r="P199" s="5"/>
      <c r="Q199" s="5"/>
      <c r="R199" s="5"/>
      <c r="S199" s="5"/>
      <c r="T199" s="5"/>
      <c r="U199" s="5" t="s">
        <v>173</v>
      </c>
      <c r="V199" s="5" t="s">
        <v>173</v>
      </c>
      <c r="W199" s="5" t="s">
        <v>173</v>
      </c>
      <c r="X199" s="5" t="s">
        <v>173</v>
      </c>
      <c r="Y199" s="5" t="s">
        <v>173</v>
      </c>
      <c r="Z199" s="5"/>
      <c r="AA199" s="5"/>
      <c r="AB199" s="5"/>
      <c r="AC199" s="5"/>
      <c r="AD199" s="5" t="s">
        <v>173</v>
      </c>
      <c r="AE199" s="5"/>
      <c r="AF199" s="5"/>
      <c r="AG199" s="80" t="b">
        <f t="shared" si="2"/>
        <v>1</v>
      </c>
      <c r="AH199" s="10"/>
    </row>
    <row r="200" spans="1:34" ht="14.25" thickBot="1">
      <c r="A200" s="10"/>
      <c r="B200" s="50" t="s">
        <v>186</v>
      </c>
      <c r="C200" s="53"/>
      <c r="D200" s="79"/>
      <c r="E200" s="79"/>
      <c r="F200" s="79"/>
      <c r="G200" s="79"/>
      <c r="H200" s="79"/>
      <c r="I200" s="79"/>
      <c r="J200" s="79"/>
      <c r="K200" s="79"/>
      <c r="L200" s="79"/>
      <c r="M200" s="25"/>
      <c r="N200" s="25"/>
      <c r="O200" s="3"/>
      <c r="P200" s="3"/>
      <c r="Q200" s="3"/>
      <c r="R200" s="3"/>
      <c r="S200" s="3"/>
      <c r="T200" s="3"/>
      <c r="U200" s="3"/>
      <c r="V200" s="3"/>
      <c r="W200" s="3"/>
      <c r="X200" s="3"/>
      <c r="Y200" s="3"/>
      <c r="Z200" s="3"/>
      <c r="AA200" s="3"/>
      <c r="AB200" s="3"/>
      <c r="AC200" s="3"/>
      <c r="AD200" s="3"/>
      <c r="AE200" s="3"/>
      <c r="AF200" s="3"/>
      <c r="AG200" s="3" t="b">
        <f>IF(OR(AG201:AG217),TRUE,FALSE)</f>
        <v>1</v>
      </c>
      <c r="AH200" s="10"/>
    </row>
    <row r="201" spans="1:34" ht="15" customHeight="1" thickBot="1">
      <c r="A201" s="10"/>
      <c r="B201" s="104" t="s">
        <v>63</v>
      </c>
      <c r="C201" s="105">
        <v>21.1</v>
      </c>
      <c r="D201" s="132" t="s">
        <v>238</v>
      </c>
      <c r="E201" s="133"/>
      <c r="F201" s="133"/>
      <c r="G201" s="133"/>
      <c r="H201" s="133"/>
      <c r="I201" s="133"/>
      <c r="J201" s="133"/>
      <c r="K201" s="133"/>
      <c r="L201" s="134"/>
      <c r="M201" s="13" t="s">
        <v>61</v>
      </c>
      <c r="N201" s="13" t="s">
        <v>61</v>
      </c>
      <c r="O201" s="4" t="s">
        <v>173</v>
      </c>
      <c r="P201" s="4"/>
      <c r="Q201" s="4"/>
      <c r="R201" s="4"/>
      <c r="S201" s="5"/>
      <c r="T201" s="5"/>
      <c r="U201" s="5"/>
      <c r="V201" s="5"/>
      <c r="W201" s="5"/>
      <c r="X201" s="5"/>
      <c r="Y201" s="5"/>
      <c r="Z201" s="5"/>
      <c r="AA201" s="5"/>
      <c r="AB201" s="5"/>
      <c r="AC201" s="5"/>
      <c r="AD201" s="5"/>
      <c r="AE201" s="5"/>
      <c r="AF201" s="5"/>
      <c r="AG201" s="80" t="b">
        <f t="shared" si="2"/>
        <v>0</v>
      </c>
      <c r="AH201" s="10"/>
    </row>
    <row r="202" spans="1:34" ht="15" customHeight="1" thickBot="1">
      <c r="A202" s="10"/>
      <c r="B202" s="104" t="s">
        <v>63</v>
      </c>
      <c r="C202" s="105">
        <v>21.2</v>
      </c>
      <c r="D202" s="132" t="s">
        <v>170</v>
      </c>
      <c r="E202" s="133"/>
      <c r="F202" s="133"/>
      <c r="G202" s="133"/>
      <c r="H202" s="133"/>
      <c r="I202" s="133"/>
      <c r="J202" s="133"/>
      <c r="K202" s="133"/>
      <c r="L202" s="134"/>
      <c r="M202" s="13" t="s">
        <v>61</v>
      </c>
      <c r="N202" s="13" t="s">
        <v>61</v>
      </c>
      <c r="O202" s="5" t="s">
        <v>173</v>
      </c>
      <c r="P202" s="5"/>
      <c r="Q202" s="4"/>
      <c r="R202" s="4"/>
      <c r="S202" s="5"/>
      <c r="T202" s="5"/>
      <c r="U202" s="5"/>
      <c r="V202" s="5"/>
      <c r="W202" s="5"/>
      <c r="X202" s="5"/>
      <c r="Y202" s="5"/>
      <c r="Z202" s="5"/>
      <c r="AA202" s="5"/>
      <c r="AB202" s="5"/>
      <c r="AC202" s="5"/>
      <c r="AD202" s="5" t="s">
        <v>173</v>
      </c>
      <c r="AE202" s="5" t="s">
        <v>173</v>
      </c>
      <c r="AF202" s="5" t="s">
        <v>173</v>
      </c>
      <c r="AG202" s="80" t="b">
        <f t="shared" si="2"/>
        <v>0</v>
      </c>
      <c r="AH202" s="10"/>
    </row>
    <row r="203" spans="1:34" ht="15" customHeight="1" thickBot="1">
      <c r="A203" s="10"/>
      <c r="B203" s="104" t="s">
        <v>63</v>
      </c>
      <c r="C203" s="105">
        <v>21.3</v>
      </c>
      <c r="D203" s="132" t="s">
        <v>239</v>
      </c>
      <c r="E203" s="133"/>
      <c r="F203" s="133"/>
      <c r="G203" s="133"/>
      <c r="H203" s="133"/>
      <c r="I203" s="133"/>
      <c r="J203" s="133"/>
      <c r="K203" s="133"/>
      <c r="L203" s="134"/>
      <c r="M203" s="13" t="s">
        <v>61</v>
      </c>
      <c r="N203" s="13" t="s">
        <v>61</v>
      </c>
      <c r="O203" s="5" t="s">
        <v>173</v>
      </c>
      <c r="P203" s="5"/>
      <c r="Q203" s="4"/>
      <c r="R203" s="4"/>
      <c r="S203" s="5"/>
      <c r="T203" s="5"/>
      <c r="U203" s="5"/>
      <c r="V203" s="5"/>
      <c r="W203" s="5"/>
      <c r="X203" s="5"/>
      <c r="Y203" s="5"/>
      <c r="Z203" s="5"/>
      <c r="AA203" s="5"/>
      <c r="AB203" s="5"/>
      <c r="AC203" s="5"/>
      <c r="AD203" s="5"/>
      <c r="AE203" s="5" t="s">
        <v>173</v>
      </c>
      <c r="AF203" s="5" t="s">
        <v>173</v>
      </c>
      <c r="AG203" s="80" t="b">
        <f t="shared" si="2"/>
        <v>0</v>
      </c>
      <c r="AH203" s="10"/>
    </row>
    <row r="204" spans="1:34" ht="15" customHeight="1" thickBot="1">
      <c r="A204" s="10"/>
      <c r="B204" s="104" t="s">
        <v>63</v>
      </c>
      <c r="C204" s="105">
        <v>21.4</v>
      </c>
      <c r="D204" s="132" t="s">
        <v>240</v>
      </c>
      <c r="E204" s="133"/>
      <c r="F204" s="133"/>
      <c r="G204" s="133"/>
      <c r="H204" s="133"/>
      <c r="I204" s="133"/>
      <c r="J204" s="133"/>
      <c r="K204" s="133"/>
      <c r="L204" s="134"/>
      <c r="M204" s="102" t="s">
        <v>61</v>
      </c>
      <c r="N204" s="102" t="s">
        <v>61</v>
      </c>
      <c r="O204" s="4" t="s">
        <v>173</v>
      </c>
      <c r="P204" s="4"/>
      <c r="Q204" s="4"/>
      <c r="R204" s="4"/>
      <c r="S204" s="5"/>
      <c r="T204" s="5"/>
      <c r="U204" s="5"/>
      <c r="V204" s="5"/>
      <c r="W204" s="5"/>
      <c r="X204" s="5"/>
      <c r="Y204" s="5"/>
      <c r="Z204" s="5"/>
      <c r="AA204" s="5"/>
      <c r="AB204" s="5"/>
      <c r="AC204" s="5"/>
      <c r="AD204" s="5"/>
      <c r="AE204" s="5" t="s">
        <v>173</v>
      </c>
      <c r="AF204" s="5" t="s">
        <v>173</v>
      </c>
      <c r="AG204" s="80" t="b">
        <f t="shared" si="2"/>
        <v>0</v>
      </c>
      <c r="AH204" s="10"/>
    </row>
    <row r="205" spans="1:34" ht="15" customHeight="1" thickBot="1">
      <c r="A205" s="10"/>
      <c r="B205" s="104" t="s">
        <v>63</v>
      </c>
      <c r="C205" s="105">
        <v>21.5</v>
      </c>
      <c r="D205" s="132" t="s">
        <v>48</v>
      </c>
      <c r="E205" s="133"/>
      <c r="F205" s="133"/>
      <c r="G205" s="133"/>
      <c r="H205" s="133"/>
      <c r="I205" s="133"/>
      <c r="J205" s="133"/>
      <c r="K205" s="133"/>
      <c r="L205" s="134"/>
      <c r="M205" s="102" t="s">
        <v>61</v>
      </c>
      <c r="N205" s="102" t="s">
        <v>61</v>
      </c>
      <c r="O205" s="5" t="s">
        <v>173</v>
      </c>
      <c r="P205" s="5"/>
      <c r="Q205" s="4"/>
      <c r="R205" s="4"/>
      <c r="S205" s="5"/>
      <c r="T205" s="5"/>
      <c r="U205" s="5"/>
      <c r="V205" s="5"/>
      <c r="W205" s="5"/>
      <c r="X205" s="5"/>
      <c r="Y205" s="5"/>
      <c r="Z205" s="5"/>
      <c r="AA205" s="5"/>
      <c r="AB205" s="5"/>
      <c r="AC205" s="5"/>
      <c r="AD205" s="5"/>
      <c r="AE205" s="5" t="s">
        <v>173</v>
      </c>
      <c r="AF205" s="5" t="s">
        <v>173</v>
      </c>
      <c r="AG205" s="80" t="b">
        <f t="shared" si="2"/>
        <v>0</v>
      </c>
      <c r="AH205" s="10"/>
    </row>
    <row r="206" spans="1:34" ht="15" customHeight="1" thickBot="1">
      <c r="A206" s="10"/>
      <c r="B206" s="104" t="s">
        <v>63</v>
      </c>
      <c r="C206" s="105">
        <v>21.6</v>
      </c>
      <c r="D206" s="132" t="s">
        <v>49</v>
      </c>
      <c r="E206" s="133"/>
      <c r="F206" s="133"/>
      <c r="G206" s="133"/>
      <c r="H206" s="133"/>
      <c r="I206" s="133"/>
      <c r="J206" s="133"/>
      <c r="K206" s="133"/>
      <c r="L206" s="134"/>
      <c r="M206" s="102" t="s">
        <v>61</v>
      </c>
      <c r="N206" s="102" t="s">
        <v>61</v>
      </c>
      <c r="O206" s="5" t="s">
        <v>173</v>
      </c>
      <c r="P206" s="5"/>
      <c r="Q206" s="5"/>
      <c r="R206" s="5"/>
      <c r="S206" s="5"/>
      <c r="T206" s="5"/>
      <c r="U206" s="5"/>
      <c r="V206" s="5"/>
      <c r="W206" s="5"/>
      <c r="X206" s="5"/>
      <c r="Y206" s="5"/>
      <c r="Z206" s="5"/>
      <c r="AA206" s="5"/>
      <c r="AB206" s="5"/>
      <c r="AC206" s="5"/>
      <c r="AD206" s="5"/>
      <c r="AE206" s="5" t="s">
        <v>173</v>
      </c>
      <c r="AF206" s="5" t="s">
        <v>173</v>
      </c>
      <c r="AG206" s="80" t="b">
        <f t="shared" si="2"/>
        <v>0</v>
      </c>
      <c r="AH206" s="10"/>
    </row>
    <row r="207" spans="1:34" ht="15" customHeight="1" thickBot="1">
      <c r="A207" s="10"/>
      <c r="B207" s="108" t="s">
        <v>64</v>
      </c>
      <c r="C207" s="109">
        <v>21.1</v>
      </c>
      <c r="D207" s="132" t="s">
        <v>241</v>
      </c>
      <c r="E207" s="133"/>
      <c r="F207" s="133"/>
      <c r="G207" s="133"/>
      <c r="H207" s="133"/>
      <c r="I207" s="133"/>
      <c r="J207" s="133"/>
      <c r="K207" s="133"/>
      <c r="L207" s="134"/>
      <c r="M207" s="102" t="s">
        <v>61</v>
      </c>
      <c r="N207" s="102" t="s">
        <v>61</v>
      </c>
      <c r="O207" s="4"/>
      <c r="P207" s="4" t="s">
        <v>173</v>
      </c>
      <c r="Q207" s="4" t="s">
        <v>173</v>
      </c>
      <c r="R207" s="4" t="s">
        <v>173</v>
      </c>
      <c r="S207" s="5" t="s">
        <v>173</v>
      </c>
      <c r="T207" s="5" t="s">
        <v>173</v>
      </c>
      <c r="U207" s="5" t="s">
        <v>173</v>
      </c>
      <c r="V207" s="5" t="s">
        <v>173</v>
      </c>
      <c r="W207" s="5" t="s">
        <v>173</v>
      </c>
      <c r="X207" s="5" t="s">
        <v>173</v>
      </c>
      <c r="Y207" s="5" t="s">
        <v>173</v>
      </c>
      <c r="Z207" s="5" t="s">
        <v>173</v>
      </c>
      <c r="AA207" s="5" t="s">
        <v>173</v>
      </c>
      <c r="AB207" s="5" t="s">
        <v>173</v>
      </c>
      <c r="AC207" s="5" t="s">
        <v>173</v>
      </c>
      <c r="AD207" s="5" t="s">
        <v>173</v>
      </c>
      <c r="AE207" s="5" t="s">
        <v>173</v>
      </c>
      <c r="AF207" s="5" t="s">
        <v>173</v>
      </c>
      <c r="AG207" s="80" t="b">
        <f t="shared" si="2"/>
        <v>1</v>
      </c>
      <c r="AH207" s="10"/>
    </row>
    <row r="208" spans="1:34" ht="15" customHeight="1" thickBot="1">
      <c r="A208" s="10"/>
      <c r="B208" s="108" t="s">
        <v>64</v>
      </c>
      <c r="C208" s="109">
        <v>21.2</v>
      </c>
      <c r="D208" s="132" t="s">
        <v>242</v>
      </c>
      <c r="E208" s="133"/>
      <c r="F208" s="133"/>
      <c r="G208" s="133"/>
      <c r="H208" s="133"/>
      <c r="I208" s="133"/>
      <c r="J208" s="133"/>
      <c r="K208" s="133"/>
      <c r="L208" s="134"/>
      <c r="M208" s="102" t="s">
        <v>61</v>
      </c>
      <c r="N208" s="102" t="s">
        <v>61</v>
      </c>
      <c r="O208" s="5"/>
      <c r="P208" s="5"/>
      <c r="Q208" s="5"/>
      <c r="R208" s="5"/>
      <c r="S208" s="5"/>
      <c r="T208" s="5"/>
      <c r="U208" s="5"/>
      <c r="V208" s="5"/>
      <c r="W208" s="5"/>
      <c r="X208" s="5"/>
      <c r="Y208" s="5"/>
      <c r="Z208" s="5"/>
      <c r="AA208" s="5"/>
      <c r="AB208" s="5"/>
      <c r="AC208" s="5"/>
      <c r="AD208" s="5" t="s">
        <v>173</v>
      </c>
      <c r="AE208" s="5" t="s">
        <v>173</v>
      </c>
      <c r="AF208" s="5" t="s">
        <v>173</v>
      </c>
      <c r="AG208" s="80" t="b">
        <f t="shared" si="2"/>
        <v>0</v>
      </c>
      <c r="AH208" s="10"/>
    </row>
    <row r="209" spans="1:34" ht="15" customHeight="1" thickBot="1">
      <c r="A209" s="10"/>
      <c r="B209" s="108" t="s">
        <v>64</v>
      </c>
      <c r="C209" s="109">
        <v>21.3</v>
      </c>
      <c r="D209" s="132" t="s">
        <v>151</v>
      </c>
      <c r="E209" s="133"/>
      <c r="F209" s="133"/>
      <c r="G209" s="133"/>
      <c r="H209" s="133"/>
      <c r="I209" s="133"/>
      <c r="J209" s="133"/>
      <c r="K209" s="133"/>
      <c r="L209" s="134"/>
      <c r="M209" s="102" t="s">
        <v>61</v>
      </c>
      <c r="N209" s="102" t="s">
        <v>61</v>
      </c>
      <c r="O209" s="5"/>
      <c r="P209" s="5"/>
      <c r="Q209" s="5"/>
      <c r="R209" s="4"/>
      <c r="S209" s="5"/>
      <c r="T209" s="5"/>
      <c r="U209" s="5"/>
      <c r="V209" s="5"/>
      <c r="W209" s="5"/>
      <c r="X209" s="5"/>
      <c r="Y209" s="5"/>
      <c r="Z209" s="5"/>
      <c r="AA209" s="5"/>
      <c r="AB209" s="5"/>
      <c r="AC209" s="5"/>
      <c r="AD209" s="5" t="s">
        <v>173</v>
      </c>
      <c r="AE209" s="5" t="s">
        <v>173</v>
      </c>
      <c r="AF209" s="5" t="s">
        <v>173</v>
      </c>
      <c r="AG209" s="80" t="b">
        <f t="shared" si="2"/>
        <v>0</v>
      </c>
      <c r="AH209" s="10"/>
    </row>
    <row r="210" spans="1:34" ht="15" customHeight="1" thickBot="1">
      <c r="A210" s="10"/>
      <c r="B210" s="108" t="s">
        <v>64</v>
      </c>
      <c r="C210" s="109">
        <v>21.4</v>
      </c>
      <c r="D210" s="132" t="s">
        <v>243</v>
      </c>
      <c r="E210" s="133"/>
      <c r="F210" s="133"/>
      <c r="G210" s="133"/>
      <c r="H210" s="133"/>
      <c r="I210" s="133"/>
      <c r="J210" s="133"/>
      <c r="K210" s="133"/>
      <c r="L210" s="134"/>
      <c r="M210" s="102" t="s">
        <v>61</v>
      </c>
      <c r="N210" s="102" t="s">
        <v>61</v>
      </c>
      <c r="O210" s="4"/>
      <c r="P210" s="4" t="s">
        <v>173</v>
      </c>
      <c r="Q210" s="4"/>
      <c r="R210" s="4"/>
      <c r="S210" s="5"/>
      <c r="T210" s="5"/>
      <c r="U210" s="5"/>
      <c r="V210" s="5"/>
      <c r="W210" s="5"/>
      <c r="X210" s="5"/>
      <c r="Y210" s="5"/>
      <c r="Z210" s="5"/>
      <c r="AA210" s="5"/>
      <c r="AB210" s="5"/>
      <c r="AC210" s="5"/>
      <c r="AD210" s="5" t="s">
        <v>173</v>
      </c>
      <c r="AE210" s="5" t="s">
        <v>173</v>
      </c>
      <c r="AF210" s="5"/>
      <c r="AG210" s="80" t="b">
        <f t="shared" si="2"/>
        <v>0</v>
      </c>
      <c r="AH210" s="10"/>
    </row>
    <row r="211" spans="1:34" ht="15" customHeight="1" thickBot="1">
      <c r="A211" s="10"/>
      <c r="B211" s="108" t="s">
        <v>64</v>
      </c>
      <c r="C211" s="109">
        <v>21.5</v>
      </c>
      <c r="D211" s="132" t="s">
        <v>152</v>
      </c>
      <c r="E211" s="133"/>
      <c r="F211" s="133"/>
      <c r="G211" s="133"/>
      <c r="H211" s="133"/>
      <c r="I211" s="133"/>
      <c r="J211" s="133"/>
      <c r="K211" s="133"/>
      <c r="L211" s="134"/>
      <c r="M211" s="102" t="s">
        <v>61</v>
      </c>
      <c r="N211" s="102" t="s">
        <v>61</v>
      </c>
      <c r="O211" s="5"/>
      <c r="P211" s="5"/>
      <c r="Q211" s="4"/>
      <c r="R211" s="4"/>
      <c r="S211" s="5"/>
      <c r="T211" s="5"/>
      <c r="U211" s="5"/>
      <c r="V211" s="5"/>
      <c r="W211" s="5"/>
      <c r="X211" s="5"/>
      <c r="Y211" s="5"/>
      <c r="Z211" s="5"/>
      <c r="AA211" s="5"/>
      <c r="AB211" s="5"/>
      <c r="AC211" s="5"/>
      <c r="AD211" s="5" t="s">
        <v>173</v>
      </c>
      <c r="AE211" s="5" t="s">
        <v>173</v>
      </c>
      <c r="AF211" s="5" t="s">
        <v>173</v>
      </c>
      <c r="AG211" s="80" t="b">
        <f aca="true" t="shared" si="3" ref="AG211:AG228">IF(OR(AND(O$14=TRUE,O211="X"),AND(P$14=TRUE,P211="X"),AND(Q$14=TRUE,Q211="X"),AND(R$14=TRUE,R211="X"),AND(S$14=TRUE,S211="X"),AND(T$14=TRUE,T211="X"),AND(U$14=TRUE,U211="X"),AND(V$14=TRUE,V211="X"),AND(W$14=TRUE,W211="X"),AND(X$14=TRUE,X211="X"),AND(Y$14=TRUE,Y211="X"),AND(Z$14=TRUE,Z211="X"),AND(AA$14=TRUE,AA211="X"),AND(AB$14=TRUE,AB211="X"),AND(AC$14=TRUE,AC211="X"),AND(AD$14=TRUE,AD211="X"),AND(AE$14=TRUE,AE211="X"),AND(AF$14=TRUE,AF211="X")),TRUE,FALSE)</f>
        <v>0</v>
      </c>
      <c r="AH211" s="10"/>
    </row>
    <row r="212" spans="1:34" ht="15" customHeight="1" thickBot="1">
      <c r="A212" s="10"/>
      <c r="B212" s="108" t="s">
        <v>64</v>
      </c>
      <c r="C212" s="109">
        <v>21.6</v>
      </c>
      <c r="D212" s="132" t="s">
        <v>153</v>
      </c>
      <c r="E212" s="133"/>
      <c r="F212" s="133"/>
      <c r="G212" s="133"/>
      <c r="H212" s="133"/>
      <c r="I212" s="133"/>
      <c r="J212" s="133"/>
      <c r="K212" s="133"/>
      <c r="L212" s="134"/>
      <c r="M212" s="102" t="s">
        <v>61</v>
      </c>
      <c r="N212" s="102" t="s">
        <v>61</v>
      </c>
      <c r="O212" s="5"/>
      <c r="P212" s="5"/>
      <c r="Q212" s="5"/>
      <c r="R212" s="5"/>
      <c r="S212" s="5"/>
      <c r="T212" s="5"/>
      <c r="U212" s="5"/>
      <c r="V212" s="5"/>
      <c r="W212" s="5"/>
      <c r="X212" s="5"/>
      <c r="Y212" s="5"/>
      <c r="Z212" s="5"/>
      <c r="AA212" s="5"/>
      <c r="AB212" s="5"/>
      <c r="AC212" s="5"/>
      <c r="AD212" s="5" t="s">
        <v>173</v>
      </c>
      <c r="AE212" s="5" t="s">
        <v>173</v>
      </c>
      <c r="AF212" s="5" t="s">
        <v>173</v>
      </c>
      <c r="AG212" s="80" t="b">
        <f t="shared" si="3"/>
        <v>0</v>
      </c>
      <c r="AH212" s="10"/>
    </row>
    <row r="213" spans="1:34" ht="15" customHeight="1" thickBot="1">
      <c r="A213" s="10"/>
      <c r="B213" s="71" t="s">
        <v>65</v>
      </c>
      <c r="C213" s="72">
        <v>21.1</v>
      </c>
      <c r="D213" s="132" t="s">
        <v>154</v>
      </c>
      <c r="E213" s="133"/>
      <c r="F213" s="133"/>
      <c r="G213" s="133"/>
      <c r="H213" s="133"/>
      <c r="I213" s="133"/>
      <c r="J213" s="133"/>
      <c r="K213" s="133"/>
      <c r="L213" s="134"/>
      <c r="M213" s="13" t="s">
        <v>61</v>
      </c>
      <c r="N213" s="13" t="s">
        <v>61</v>
      </c>
      <c r="O213" s="5"/>
      <c r="P213" s="5"/>
      <c r="Q213" s="5"/>
      <c r="R213" s="4"/>
      <c r="S213" s="5"/>
      <c r="T213" s="5"/>
      <c r="U213" s="5"/>
      <c r="V213" s="5"/>
      <c r="W213" s="5"/>
      <c r="X213" s="5"/>
      <c r="Y213" s="5"/>
      <c r="Z213" s="5"/>
      <c r="AA213" s="5"/>
      <c r="AB213" s="5"/>
      <c r="AC213" s="5"/>
      <c r="AD213" s="5" t="s">
        <v>173</v>
      </c>
      <c r="AE213" s="5" t="s">
        <v>173</v>
      </c>
      <c r="AF213" s="5" t="s">
        <v>173</v>
      </c>
      <c r="AG213" s="80" t="b">
        <f t="shared" si="3"/>
        <v>0</v>
      </c>
      <c r="AH213" s="10"/>
    </row>
    <row r="214" spans="1:34" ht="15" customHeight="1" thickBot="1">
      <c r="A214" s="10"/>
      <c r="B214" s="71" t="s">
        <v>65</v>
      </c>
      <c r="C214" s="72">
        <v>21.2</v>
      </c>
      <c r="D214" s="132" t="s">
        <v>155</v>
      </c>
      <c r="E214" s="133"/>
      <c r="F214" s="133"/>
      <c r="G214" s="133"/>
      <c r="H214" s="133"/>
      <c r="I214" s="133"/>
      <c r="J214" s="133"/>
      <c r="K214" s="133"/>
      <c r="L214" s="134"/>
      <c r="M214" s="13" t="s">
        <v>61</v>
      </c>
      <c r="N214" s="13" t="s">
        <v>61</v>
      </c>
      <c r="O214" s="4"/>
      <c r="P214" s="4" t="s">
        <v>173</v>
      </c>
      <c r="Q214" s="5"/>
      <c r="R214" s="5" t="s">
        <v>173</v>
      </c>
      <c r="S214" s="5"/>
      <c r="T214" s="5"/>
      <c r="U214" s="5"/>
      <c r="V214" s="5"/>
      <c r="W214" s="5"/>
      <c r="X214" s="5"/>
      <c r="Y214" s="5"/>
      <c r="Z214" s="5"/>
      <c r="AA214" s="5"/>
      <c r="AB214" s="5"/>
      <c r="AC214" s="5"/>
      <c r="AD214" s="5" t="s">
        <v>173</v>
      </c>
      <c r="AE214" s="5" t="s">
        <v>173</v>
      </c>
      <c r="AF214" s="5"/>
      <c r="AG214" s="80" t="b">
        <f t="shared" si="3"/>
        <v>0</v>
      </c>
      <c r="AH214" s="10"/>
    </row>
    <row r="215" spans="1:34" ht="15" customHeight="1" thickBot="1">
      <c r="A215" s="10"/>
      <c r="B215" s="71" t="s">
        <v>65</v>
      </c>
      <c r="C215" s="72">
        <v>21.3</v>
      </c>
      <c r="D215" s="132" t="s">
        <v>50</v>
      </c>
      <c r="E215" s="133"/>
      <c r="F215" s="133"/>
      <c r="G215" s="133"/>
      <c r="H215" s="133"/>
      <c r="I215" s="133"/>
      <c r="J215" s="133"/>
      <c r="K215" s="133"/>
      <c r="L215" s="134"/>
      <c r="M215" s="13" t="s">
        <v>61</v>
      </c>
      <c r="N215" s="13" t="s">
        <v>61</v>
      </c>
      <c r="O215" s="4"/>
      <c r="P215" s="4" t="s">
        <v>173</v>
      </c>
      <c r="Q215" s="5"/>
      <c r="R215" s="5" t="s">
        <v>173</v>
      </c>
      <c r="S215" s="5"/>
      <c r="T215" s="5"/>
      <c r="U215" s="5"/>
      <c r="V215" s="5"/>
      <c r="W215" s="5"/>
      <c r="X215" s="5"/>
      <c r="Y215" s="5"/>
      <c r="Z215" s="5"/>
      <c r="AA215" s="5"/>
      <c r="AB215" s="5"/>
      <c r="AC215" s="5"/>
      <c r="AD215" s="5" t="s">
        <v>173</v>
      </c>
      <c r="AE215" s="5" t="s">
        <v>173</v>
      </c>
      <c r="AF215" s="5"/>
      <c r="AG215" s="80" t="b">
        <f t="shared" si="3"/>
        <v>0</v>
      </c>
      <c r="AH215" s="10"/>
    </row>
    <row r="216" spans="1:34" ht="15" customHeight="1" thickBot="1">
      <c r="A216" s="10"/>
      <c r="B216" s="71" t="s">
        <v>65</v>
      </c>
      <c r="C216" s="72">
        <v>21.4</v>
      </c>
      <c r="D216" s="132" t="s">
        <v>51</v>
      </c>
      <c r="E216" s="133"/>
      <c r="F216" s="133"/>
      <c r="G216" s="133"/>
      <c r="H216" s="133"/>
      <c r="I216" s="133"/>
      <c r="J216" s="133"/>
      <c r="K216" s="133"/>
      <c r="L216" s="134"/>
      <c r="M216" s="13" t="s">
        <v>61</v>
      </c>
      <c r="N216" s="13" t="s">
        <v>61</v>
      </c>
      <c r="O216" s="5"/>
      <c r="P216" s="5"/>
      <c r="Q216" s="4" t="s">
        <v>173</v>
      </c>
      <c r="R216" s="4" t="s">
        <v>173</v>
      </c>
      <c r="S216" s="5" t="s">
        <v>173</v>
      </c>
      <c r="T216" s="5" t="s">
        <v>173</v>
      </c>
      <c r="U216" s="5"/>
      <c r="V216" s="5"/>
      <c r="W216" s="5"/>
      <c r="X216" s="5"/>
      <c r="Y216" s="5"/>
      <c r="Z216" s="5"/>
      <c r="AA216" s="5"/>
      <c r="AB216" s="5"/>
      <c r="AC216" s="5"/>
      <c r="AD216" s="5"/>
      <c r="AE216" s="5" t="s">
        <v>173</v>
      </c>
      <c r="AF216" s="5"/>
      <c r="AG216" s="80" t="b">
        <f t="shared" si="3"/>
        <v>0</v>
      </c>
      <c r="AH216" s="10"/>
    </row>
    <row r="217" spans="1:34" ht="15" customHeight="1" thickBot="1">
      <c r="A217" s="10"/>
      <c r="B217" s="71" t="s">
        <v>65</v>
      </c>
      <c r="C217" s="72">
        <v>21.5</v>
      </c>
      <c r="D217" s="132" t="s">
        <v>244</v>
      </c>
      <c r="E217" s="133"/>
      <c r="F217" s="133"/>
      <c r="G217" s="133"/>
      <c r="H217" s="133"/>
      <c r="I217" s="133"/>
      <c r="J217" s="133"/>
      <c r="K217" s="133"/>
      <c r="L217" s="134"/>
      <c r="M217" s="13" t="s">
        <v>61</v>
      </c>
      <c r="N217" s="13" t="s">
        <v>61</v>
      </c>
      <c r="O217" s="4"/>
      <c r="P217" s="4" t="s">
        <v>173</v>
      </c>
      <c r="Q217" s="4" t="s">
        <v>173</v>
      </c>
      <c r="R217" s="4" t="s">
        <v>173</v>
      </c>
      <c r="S217" s="5"/>
      <c r="T217" s="5"/>
      <c r="U217" s="5" t="s">
        <v>173</v>
      </c>
      <c r="V217" s="5" t="s">
        <v>173</v>
      </c>
      <c r="W217" s="5" t="s">
        <v>173</v>
      </c>
      <c r="X217" s="5" t="s">
        <v>173</v>
      </c>
      <c r="Y217" s="5" t="s">
        <v>173</v>
      </c>
      <c r="Z217" s="5"/>
      <c r="AA217" s="5"/>
      <c r="AB217" s="5"/>
      <c r="AC217" s="5"/>
      <c r="AD217" s="5" t="s">
        <v>173</v>
      </c>
      <c r="AE217" s="5" t="s">
        <v>173</v>
      </c>
      <c r="AF217" s="5"/>
      <c r="AG217" s="80" t="b">
        <f t="shared" si="3"/>
        <v>1</v>
      </c>
      <c r="AH217" s="10"/>
    </row>
    <row r="218" spans="1:34" ht="14.25" thickBot="1">
      <c r="A218" s="10"/>
      <c r="B218" s="50" t="s">
        <v>162</v>
      </c>
      <c r="C218" s="53"/>
      <c r="D218" s="79"/>
      <c r="E218" s="79"/>
      <c r="F218" s="79"/>
      <c r="G218" s="79"/>
      <c r="H218" s="79"/>
      <c r="I218" s="79"/>
      <c r="J218" s="79"/>
      <c r="K218" s="79"/>
      <c r="L218" s="79"/>
      <c r="M218" s="25"/>
      <c r="N218" s="25"/>
      <c r="O218" s="3"/>
      <c r="P218" s="3"/>
      <c r="Q218" s="3"/>
      <c r="R218" s="3"/>
      <c r="S218" s="3"/>
      <c r="T218" s="3"/>
      <c r="U218" s="3"/>
      <c r="V218" s="3"/>
      <c r="W218" s="3"/>
      <c r="X218" s="3"/>
      <c r="Y218" s="3"/>
      <c r="Z218" s="3"/>
      <c r="AA218" s="3"/>
      <c r="AB218" s="3"/>
      <c r="AC218" s="3"/>
      <c r="AD218" s="3"/>
      <c r="AE218" s="3"/>
      <c r="AF218" s="3"/>
      <c r="AG218" s="3" t="b">
        <f>IF(OR(AG219:AG225),TRUE,FALSE)</f>
        <v>1</v>
      </c>
      <c r="AH218" s="10"/>
    </row>
    <row r="219" spans="1:34" ht="15" customHeight="1" thickBot="1">
      <c r="A219" s="10"/>
      <c r="B219" s="104" t="s">
        <v>63</v>
      </c>
      <c r="C219" s="105">
        <v>22.1</v>
      </c>
      <c r="D219" s="132" t="s">
        <v>156</v>
      </c>
      <c r="E219" s="133"/>
      <c r="F219" s="133"/>
      <c r="G219" s="133"/>
      <c r="H219" s="133"/>
      <c r="I219" s="133"/>
      <c r="J219" s="133"/>
      <c r="K219" s="133"/>
      <c r="L219" s="134"/>
      <c r="M219" s="13" t="s">
        <v>61</v>
      </c>
      <c r="N219" s="13" t="s">
        <v>61</v>
      </c>
      <c r="O219" s="4" t="s">
        <v>173</v>
      </c>
      <c r="P219" s="4" t="s">
        <v>173</v>
      </c>
      <c r="Q219" s="4" t="s">
        <v>173</v>
      </c>
      <c r="R219" s="4" t="s">
        <v>173</v>
      </c>
      <c r="S219" s="5" t="s">
        <v>173</v>
      </c>
      <c r="T219" s="5" t="s">
        <v>173</v>
      </c>
      <c r="U219" s="5" t="s">
        <v>173</v>
      </c>
      <c r="V219" s="5" t="s">
        <v>173</v>
      </c>
      <c r="W219" s="5" t="s">
        <v>173</v>
      </c>
      <c r="X219" s="5" t="s">
        <v>173</v>
      </c>
      <c r="Y219" s="5" t="s">
        <v>173</v>
      </c>
      <c r="Z219" s="5" t="s">
        <v>173</v>
      </c>
      <c r="AA219" s="5" t="s">
        <v>173</v>
      </c>
      <c r="AB219" s="5" t="s">
        <v>173</v>
      </c>
      <c r="AC219" s="5" t="s">
        <v>173</v>
      </c>
      <c r="AD219" s="5" t="s">
        <v>173</v>
      </c>
      <c r="AE219" s="5" t="s">
        <v>173</v>
      </c>
      <c r="AF219" s="5" t="s">
        <v>173</v>
      </c>
      <c r="AG219" s="80" t="b">
        <f t="shared" si="3"/>
        <v>1</v>
      </c>
      <c r="AH219" s="10"/>
    </row>
    <row r="220" spans="1:34" ht="15" customHeight="1" thickBot="1">
      <c r="A220" s="10"/>
      <c r="B220" s="104" t="s">
        <v>63</v>
      </c>
      <c r="C220" s="105">
        <v>22.2</v>
      </c>
      <c r="D220" s="132" t="s">
        <v>157</v>
      </c>
      <c r="E220" s="133"/>
      <c r="F220" s="133"/>
      <c r="G220" s="133"/>
      <c r="H220" s="133"/>
      <c r="I220" s="133"/>
      <c r="J220" s="133"/>
      <c r="K220" s="133"/>
      <c r="L220" s="134"/>
      <c r="M220" s="13" t="s">
        <v>61</v>
      </c>
      <c r="N220" s="13" t="s">
        <v>61</v>
      </c>
      <c r="O220" s="4" t="s">
        <v>173</v>
      </c>
      <c r="P220" s="4" t="s">
        <v>173</v>
      </c>
      <c r="Q220" s="4" t="s">
        <v>173</v>
      </c>
      <c r="R220" s="4" t="s">
        <v>173</v>
      </c>
      <c r="S220" s="5" t="s">
        <v>173</v>
      </c>
      <c r="T220" s="5" t="s">
        <v>173</v>
      </c>
      <c r="U220" s="5" t="s">
        <v>173</v>
      </c>
      <c r="V220" s="5" t="s">
        <v>173</v>
      </c>
      <c r="W220" s="5" t="s">
        <v>173</v>
      </c>
      <c r="X220" s="5" t="s">
        <v>173</v>
      </c>
      <c r="Y220" s="5" t="s">
        <v>173</v>
      </c>
      <c r="Z220" s="5" t="s">
        <v>173</v>
      </c>
      <c r="AA220" s="5" t="s">
        <v>173</v>
      </c>
      <c r="AB220" s="5" t="s">
        <v>173</v>
      </c>
      <c r="AC220" s="5" t="s">
        <v>173</v>
      </c>
      <c r="AD220" s="5" t="s">
        <v>173</v>
      </c>
      <c r="AE220" s="5" t="s">
        <v>173</v>
      </c>
      <c r="AF220" s="5" t="s">
        <v>173</v>
      </c>
      <c r="AG220" s="80" t="b">
        <f t="shared" si="3"/>
        <v>1</v>
      </c>
      <c r="AH220" s="10"/>
    </row>
    <row r="221" spans="1:34" ht="15" customHeight="1" thickBot="1">
      <c r="A221" s="10"/>
      <c r="B221" s="108" t="s">
        <v>64</v>
      </c>
      <c r="C221" s="109">
        <v>22.1</v>
      </c>
      <c r="D221" s="132" t="s">
        <v>245</v>
      </c>
      <c r="E221" s="133"/>
      <c r="F221" s="133"/>
      <c r="G221" s="133"/>
      <c r="H221" s="133"/>
      <c r="I221" s="133"/>
      <c r="J221" s="133"/>
      <c r="K221" s="133"/>
      <c r="L221" s="134"/>
      <c r="M221" s="13" t="s">
        <v>61</v>
      </c>
      <c r="N221" s="13" t="s">
        <v>61</v>
      </c>
      <c r="O221" s="4"/>
      <c r="P221" s="4" t="s">
        <v>173</v>
      </c>
      <c r="Q221" s="4" t="s">
        <v>173</v>
      </c>
      <c r="R221" s="4" t="s">
        <v>173</v>
      </c>
      <c r="S221" s="5" t="s">
        <v>173</v>
      </c>
      <c r="T221" s="5" t="s">
        <v>173</v>
      </c>
      <c r="U221" s="5" t="s">
        <v>173</v>
      </c>
      <c r="V221" s="5" t="s">
        <v>173</v>
      </c>
      <c r="W221" s="5" t="s">
        <v>173</v>
      </c>
      <c r="X221" s="5" t="s">
        <v>173</v>
      </c>
      <c r="Y221" s="5" t="s">
        <v>173</v>
      </c>
      <c r="Z221" s="5" t="s">
        <v>173</v>
      </c>
      <c r="AA221" s="5" t="s">
        <v>173</v>
      </c>
      <c r="AB221" s="5" t="s">
        <v>173</v>
      </c>
      <c r="AC221" s="5" t="s">
        <v>173</v>
      </c>
      <c r="AD221" s="5" t="s">
        <v>173</v>
      </c>
      <c r="AE221" s="5" t="s">
        <v>173</v>
      </c>
      <c r="AF221" s="5" t="s">
        <v>173</v>
      </c>
      <c r="AG221" s="80" t="b">
        <f t="shared" si="3"/>
        <v>1</v>
      </c>
      <c r="AH221" s="10"/>
    </row>
    <row r="222" spans="1:34" ht="15" customHeight="1" thickBot="1">
      <c r="A222" s="10"/>
      <c r="B222" s="108" t="s">
        <v>64</v>
      </c>
      <c r="C222" s="109">
        <v>22.2</v>
      </c>
      <c r="D222" s="132" t="s">
        <v>246</v>
      </c>
      <c r="E222" s="133"/>
      <c r="F222" s="133"/>
      <c r="G222" s="133"/>
      <c r="H222" s="133"/>
      <c r="I222" s="133"/>
      <c r="J222" s="133"/>
      <c r="K222" s="133"/>
      <c r="L222" s="134"/>
      <c r="M222" s="13" t="s">
        <v>61</v>
      </c>
      <c r="N222" s="13" t="s">
        <v>61</v>
      </c>
      <c r="O222" s="4"/>
      <c r="P222" s="4" t="s">
        <v>173</v>
      </c>
      <c r="Q222" s="4" t="s">
        <v>173</v>
      </c>
      <c r="R222" s="4" t="s">
        <v>173</v>
      </c>
      <c r="S222" s="5" t="s">
        <v>173</v>
      </c>
      <c r="T222" s="5" t="s">
        <v>173</v>
      </c>
      <c r="U222" s="5" t="s">
        <v>173</v>
      </c>
      <c r="V222" s="5" t="s">
        <v>173</v>
      </c>
      <c r="W222" s="5" t="s">
        <v>173</v>
      </c>
      <c r="X222" s="5" t="s">
        <v>173</v>
      </c>
      <c r="Y222" s="5" t="s">
        <v>173</v>
      </c>
      <c r="Z222" s="5" t="s">
        <v>173</v>
      </c>
      <c r="AA222" s="5" t="s">
        <v>173</v>
      </c>
      <c r="AB222" s="5" t="s">
        <v>173</v>
      </c>
      <c r="AC222" s="5" t="s">
        <v>173</v>
      </c>
      <c r="AD222" s="5" t="s">
        <v>173</v>
      </c>
      <c r="AE222" s="5" t="s">
        <v>173</v>
      </c>
      <c r="AF222" s="5" t="s">
        <v>173</v>
      </c>
      <c r="AG222" s="80" t="b">
        <f t="shared" si="3"/>
        <v>1</v>
      </c>
      <c r="AH222" s="10"/>
    </row>
    <row r="223" spans="1:34" ht="15" customHeight="1" thickBot="1">
      <c r="A223" s="10"/>
      <c r="B223" s="108" t="s">
        <v>64</v>
      </c>
      <c r="C223" s="109">
        <v>22.3</v>
      </c>
      <c r="D223" s="132" t="s">
        <v>52</v>
      </c>
      <c r="E223" s="133"/>
      <c r="F223" s="133"/>
      <c r="G223" s="133"/>
      <c r="H223" s="133"/>
      <c r="I223" s="133"/>
      <c r="J223" s="133"/>
      <c r="K223" s="133"/>
      <c r="L223" s="134"/>
      <c r="M223" s="13" t="s">
        <v>61</v>
      </c>
      <c r="N223" s="13" t="s">
        <v>61</v>
      </c>
      <c r="O223" s="4"/>
      <c r="P223" s="4"/>
      <c r="Q223" s="4" t="s">
        <v>173</v>
      </c>
      <c r="R223" s="4" t="s">
        <v>173</v>
      </c>
      <c r="S223" s="5" t="s">
        <v>173</v>
      </c>
      <c r="T223" s="5" t="s">
        <v>173</v>
      </c>
      <c r="U223" s="5" t="s">
        <v>173</v>
      </c>
      <c r="V223" s="5" t="s">
        <v>173</v>
      </c>
      <c r="W223" s="5" t="s">
        <v>173</v>
      </c>
      <c r="X223" s="5" t="s">
        <v>173</v>
      </c>
      <c r="Y223" s="5" t="s">
        <v>173</v>
      </c>
      <c r="Z223" s="5" t="s">
        <v>173</v>
      </c>
      <c r="AA223" s="5" t="s">
        <v>173</v>
      </c>
      <c r="AB223" s="5" t="s">
        <v>173</v>
      </c>
      <c r="AC223" s="5" t="s">
        <v>173</v>
      </c>
      <c r="AD223" s="5" t="s">
        <v>173</v>
      </c>
      <c r="AE223" s="5" t="s">
        <v>173</v>
      </c>
      <c r="AF223" s="5" t="s">
        <v>173</v>
      </c>
      <c r="AG223" s="80" t="b">
        <f t="shared" si="3"/>
        <v>1</v>
      </c>
      <c r="AH223" s="10"/>
    </row>
    <row r="224" spans="1:34" ht="15" customHeight="1" thickBot="1">
      <c r="A224" s="10"/>
      <c r="B224" s="108" t="s">
        <v>64</v>
      </c>
      <c r="C224" s="109">
        <v>22.4</v>
      </c>
      <c r="D224" s="132" t="s">
        <v>53</v>
      </c>
      <c r="E224" s="133"/>
      <c r="F224" s="133"/>
      <c r="G224" s="133"/>
      <c r="H224" s="133"/>
      <c r="I224" s="133"/>
      <c r="J224" s="133"/>
      <c r="K224" s="133"/>
      <c r="L224" s="134"/>
      <c r="M224" s="13" t="s">
        <v>61</v>
      </c>
      <c r="N224" s="13" t="s">
        <v>61</v>
      </c>
      <c r="O224" s="5"/>
      <c r="P224" s="5"/>
      <c r="Q224" s="4" t="s">
        <v>173</v>
      </c>
      <c r="R224" s="4" t="s">
        <v>173</v>
      </c>
      <c r="S224" s="5"/>
      <c r="T224" s="5" t="s">
        <v>173</v>
      </c>
      <c r="U224" s="5"/>
      <c r="V224" s="5"/>
      <c r="W224" s="5"/>
      <c r="X224" s="5"/>
      <c r="Y224" s="5"/>
      <c r="Z224" s="5" t="s">
        <v>173</v>
      </c>
      <c r="AA224" s="5"/>
      <c r="AB224" s="5"/>
      <c r="AC224" s="5"/>
      <c r="AD224" s="5"/>
      <c r="AE224" s="5"/>
      <c r="AF224" s="5"/>
      <c r="AG224" s="80" t="b">
        <f t="shared" si="3"/>
        <v>0</v>
      </c>
      <c r="AH224" s="10"/>
    </row>
    <row r="225" spans="1:34" ht="15" customHeight="1" thickBot="1">
      <c r="A225" s="10"/>
      <c r="B225" s="71" t="s">
        <v>65</v>
      </c>
      <c r="C225" s="72">
        <v>22.1</v>
      </c>
      <c r="D225" s="132" t="s">
        <v>158</v>
      </c>
      <c r="E225" s="133"/>
      <c r="F225" s="133"/>
      <c r="G225" s="133"/>
      <c r="H225" s="133"/>
      <c r="I225" s="133"/>
      <c r="J225" s="133"/>
      <c r="K225" s="133"/>
      <c r="L225" s="134"/>
      <c r="M225" s="13" t="s">
        <v>61</v>
      </c>
      <c r="N225" s="13" t="s">
        <v>61</v>
      </c>
      <c r="O225" s="4"/>
      <c r="P225" s="4" t="s">
        <v>173</v>
      </c>
      <c r="Q225" s="4" t="s">
        <v>173</v>
      </c>
      <c r="R225" s="4" t="s">
        <v>173</v>
      </c>
      <c r="S225" s="5" t="s">
        <v>173</v>
      </c>
      <c r="T225" s="5" t="s">
        <v>173</v>
      </c>
      <c r="U225" s="5" t="s">
        <v>173</v>
      </c>
      <c r="V225" s="5" t="s">
        <v>173</v>
      </c>
      <c r="W225" s="5" t="s">
        <v>173</v>
      </c>
      <c r="X225" s="5" t="s">
        <v>173</v>
      </c>
      <c r="Y225" s="5" t="s">
        <v>173</v>
      </c>
      <c r="Z225" s="5" t="s">
        <v>173</v>
      </c>
      <c r="AA225" s="5" t="s">
        <v>173</v>
      </c>
      <c r="AB225" s="5" t="s">
        <v>173</v>
      </c>
      <c r="AC225" s="5" t="s">
        <v>173</v>
      </c>
      <c r="AD225" s="5" t="s">
        <v>173</v>
      </c>
      <c r="AE225" s="5" t="s">
        <v>173</v>
      </c>
      <c r="AF225" s="5" t="s">
        <v>173</v>
      </c>
      <c r="AG225" s="80" t="b">
        <f t="shared" si="3"/>
        <v>1</v>
      </c>
      <c r="AH225" s="10"/>
    </row>
    <row r="226" spans="1:34" ht="14.25" thickBot="1">
      <c r="A226" s="10"/>
      <c r="B226" s="50" t="s">
        <v>54</v>
      </c>
      <c r="C226" s="53"/>
      <c r="D226" s="79"/>
      <c r="E226" s="79"/>
      <c r="F226" s="79"/>
      <c r="G226" s="79"/>
      <c r="H226" s="79"/>
      <c r="I226" s="79"/>
      <c r="J226" s="79"/>
      <c r="K226" s="79"/>
      <c r="L226" s="79"/>
      <c r="M226" s="25"/>
      <c r="N226" s="25"/>
      <c r="O226" s="3"/>
      <c r="P226" s="3"/>
      <c r="Q226" s="3"/>
      <c r="R226" s="3"/>
      <c r="S226" s="3"/>
      <c r="T226" s="3"/>
      <c r="U226" s="3"/>
      <c r="V226" s="3"/>
      <c r="W226" s="3"/>
      <c r="X226" s="3"/>
      <c r="Y226" s="3"/>
      <c r="Z226" s="3"/>
      <c r="AA226" s="3"/>
      <c r="AB226" s="3"/>
      <c r="AC226" s="3"/>
      <c r="AD226" s="3"/>
      <c r="AE226" s="3"/>
      <c r="AF226" s="3"/>
      <c r="AG226" s="3" t="b">
        <f>IF(OR(AG227:AG228),TRUE,FALSE)</f>
        <v>1</v>
      </c>
      <c r="AH226" s="10"/>
    </row>
    <row r="227" spans="1:34" ht="15" customHeight="1" thickBot="1">
      <c r="A227" s="10"/>
      <c r="B227" s="104" t="s">
        <v>63</v>
      </c>
      <c r="C227" s="105">
        <v>23.1</v>
      </c>
      <c r="D227" s="132" t="s">
        <v>247</v>
      </c>
      <c r="E227" s="133"/>
      <c r="F227" s="133"/>
      <c r="G227" s="133"/>
      <c r="H227" s="133"/>
      <c r="I227" s="133"/>
      <c r="J227" s="133"/>
      <c r="K227" s="133"/>
      <c r="L227" s="134"/>
      <c r="M227" s="13" t="s">
        <v>61</v>
      </c>
      <c r="N227" s="13" t="s">
        <v>61</v>
      </c>
      <c r="O227" s="4" t="s">
        <v>173</v>
      </c>
      <c r="P227" s="4" t="s">
        <v>173</v>
      </c>
      <c r="Q227" s="4" t="s">
        <v>173</v>
      </c>
      <c r="R227" s="4" t="s">
        <v>173</v>
      </c>
      <c r="S227" s="5" t="s">
        <v>173</v>
      </c>
      <c r="T227" s="5" t="s">
        <v>173</v>
      </c>
      <c r="U227" s="5" t="s">
        <v>173</v>
      </c>
      <c r="V227" s="5" t="s">
        <v>173</v>
      </c>
      <c r="W227" s="5" t="s">
        <v>173</v>
      </c>
      <c r="X227" s="5" t="s">
        <v>173</v>
      </c>
      <c r="Y227" s="5" t="s">
        <v>173</v>
      </c>
      <c r="Z227" s="5" t="s">
        <v>173</v>
      </c>
      <c r="AA227" s="5" t="s">
        <v>173</v>
      </c>
      <c r="AB227" s="5" t="s">
        <v>173</v>
      </c>
      <c r="AC227" s="5" t="s">
        <v>173</v>
      </c>
      <c r="AD227" s="5" t="s">
        <v>173</v>
      </c>
      <c r="AE227" s="5" t="s">
        <v>173</v>
      </c>
      <c r="AF227" s="5" t="s">
        <v>173</v>
      </c>
      <c r="AG227" s="80" t="b">
        <f t="shared" si="3"/>
        <v>1</v>
      </c>
      <c r="AH227" s="10"/>
    </row>
    <row r="228" spans="1:34" ht="15" customHeight="1" thickBot="1">
      <c r="A228" s="10"/>
      <c r="B228" s="108" t="s">
        <v>64</v>
      </c>
      <c r="C228" s="109">
        <v>23.1</v>
      </c>
      <c r="D228" s="132" t="s">
        <v>248</v>
      </c>
      <c r="E228" s="133"/>
      <c r="F228" s="133"/>
      <c r="G228" s="133"/>
      <c r="H228" s="133"/>
      <c r="I228" s="133"/>
      <c r="J228" s="133"/>
      <c r="K228" s="133"/>
      <c r="L228" s="134"/>
      <c r="M228" s="13" t="s">
        <v>61</v>
      </c>
      <c r="N228" s="13" t="s">
        <v>61</v>
      </c>
      <c r="O228" s="4" t="s">
        <v>173</v>
      </c>
      <c r="P228" s="4" t="s">
        <v>173</v>
      </c>
      <c r="Q228" s="4" t="s">
        <v>173</v>
      </c>
      <c r="R228" s="4" t="s">
        <v>173</v>
      </c>
      <c r="S228" s="5" t="s">
        <v>173</v>
      </c>
      <c r="T228" s="5" t="s">
        <v>173</v>
      </c>
      <c r="U228" s="5" t="s">
        <v>173</v>
      </c>
      <c r="V228" s="5" t="s">
        <v>173</v>
      </c>
      <c r="W228" s="5" t="s">
        <v>173</v>
      </c>
      <c r="X228" s="5" t="s">
        <v>173</v>
      </c>
      <c r="Y228" s="5" t="s">
        <v>173</v>
      </c>
      <c r="Z228" s="5" t="s">
        <v>173</v>
      </c>
      <c r="AA228" s="5" t="s">
        <v>173</v>
      </c>
      <c r="AB228" s="5" t="s">
        <v>173</v>
      </c>
      <c r="AC228" s="5" t="s">
        <v>173</v>
      </c>
      <c r="AD228" s="5" t="s">
        <v>173</v>
      </c>
      <c r="AE228" s="5" t="s">
        <v>173</v>
      </c>
      <c r="AF228" s="5" t="s">
        <v>173</v>
      </c>
      <c r="AG228" s="80" t="b">
        <f t="shared" si="3"/>
        <v>1</v>
      </c>
      <c r="AH228" s="10"/>
    </row>
    <row r="229" spans="1:34" ht="14.25">
      <c r="A229" s="46"/>
      <c r="B229" s="65"/>
      <c r="C229" s="65"/>
      <c r="D229" s="65"/>
      <c r="E229" s="65"/>
      <c r="F229" s="65"/>
      <c r="G229" s="65"/>
      <c r="H229" s="65"/>
      <c r="I229" s="65"/>
      <c r="J229" s="65"/>
      <c r="K229" s="65"/>
      <c r="L229" s="65"/>
      <c r="M229" s="66"/>
      <c r="N229" s="66"/>
      <c r="O229" s="67"/>
      <c r="P229" s="67"/>
      <c r="Q229" s="67"/>
      <c r="R229" s="67"/>
      <c r="S229" s="68"/>
      <c r="T229" s="68"/>
      <c r="U229" s="68"/>
      <c r="V229" s="68"/>
      <c r="W229" s="68"/>
      <c r="X229" s="68"/>
      <c r="Y229" s="68"/>
      <c r="Z229" s="68"/>
      <c r="AA229" s="68"/>
      <c r="AB229" s="68"/>
      <c r="AC229" s="68"/>
      <c r="AD229" s="68"/>
      <c r="AE229" s="68"/>
      <c r="AF229" s="46"/>
      <c r="AG229" s="46"/>
      <c r="AH229" s="46"/>
    </row>
    <row r="230" spans="1:34" ht="14.25">
      <c r="A230" s="10"/>
      <c r="B230" s="55" t="s">
        <v>87</v>
      </c>
      <c r="C230" s="56"/>
      <c r="D230" s="56"/>
      <c r="E230" s="56"/>
      <c r="F230" s="56"/>
      <c r="G230" s="56"/>
      <c r="H230" s="56"/>
      <c r="I230" s="56"/>
      <c r="J230" s="56"/>
      <c r="K230" s="56"/>
      <c r="L230" s="56"/>
      <c r="M230" s="46"/>
      <c r="N230" s="46"/>
      <c r="O230" s="46"/>
      <c r="P230" s="46"/>
      <c r="Q230" s="46"/>
      <c r="R230" s="10"/>
      <c r="S230" s="10"/>
      <c r="T230" s="10"/>
      <c r="U230" s="10"/>
      <c r="V230" s="10"/>
      <c r="W230" s="10"/>
      <c r="X230" s="10"/>
      <c r="Y230" s="10"/>
      <c r="Z230" s="10"/>
      <c r="AA230" s="10"/>
      <c r="AB230" s="10"/>
      <c r="AC230" s="10"/>
      <c r="AD230" s="10"/>
      <c r="AE230" s="10"/>
      <c r="AF230" s="10"/>
      <c r="AG230" s="49" t="b">
        <f>IF(Include_Full_Language=TRUE,TRUE,FALSE)</f>
        <v>0</v>
      </c>
      <c r="AH230" s="10"/>
    </row>
    <row r="231" spans="1:34" ht="14.25" thickBot="1">
      <c r="A231" s="10"/>
      <c r="B231" s="51" t="s">
        <v>7</v>
      </c>
      <c r="C231" s="52"/>
      <c r="D231" s="40"/>
      <c r="E231" s="40"/>
      <c r="F231" s="40"/>
      <c r="G231" s="40"/>
      <c r="H231" s="40"/>
      <c r="I231" s="40"/>
      <c r="J231" s="40"/>
      <c r="K231" s="40"/>
      <c r="L231" s="40"/>
      <c r="M231" s="10"/>
      <c r="N231" s="10"/>
      <c r="O231" s="10"/>
      <c r="P231" s="10"/>
      <c r="Q231" s="46"/>
      <c r="R231" s="10"/>
      <c r="S231" s="10"/>
      <c r="T231" s="10"/>
      <c r="U231" s="10"/>
      <c r="V231" s="10"/>
      <c r="W231" s="10"/>
      <c r="X231" s="10"/>
      <c r="Y231" s="10"/>
      <c r="Z231" s="10"/>
      <c r="AA231" s="10"/>
      <c r="AB231" s="10"/>
      <c r="AC231" s="10"/>
      <c r="AD231" s="10"/>
      <c r="AE231" s="10"/>
      <c r="AF231" s="10"/>
      <c r="AG231" s="49" t="b">
        <f aca="true" t="shared" si="4" ref="AG231:AG253">IF(AND(Include_Full_Language=TRUE,AG15=TRUE),TRUE,FALSE)</f>
        <v>0</v>
      </c>
      <c r="AH231" s="10"/>
    </row>
    <row r="232" spans="1:34" ht="14.25" thickBot="1">
      <c r="A232" s="10"/>
      <c r="B232" s="104" t="s">
        <v>63</v>
      </c>
      <c r="C232" s="105">
        <v>1.1</v>
      </c>
      <c r="D232" s="126" t="s">
        <v>270</v>
      </c>
      <c r="E232" s="127"/>
      <c r="F232" s="127"/>
      <c r="G232" s="127"/>
      <c r="H232" s="127"/>
      <c r="I232" s="127"/>
      <c r="J232" s="127"/>
      <c r="K232" s="127"/>
      <c r="L232" s="128"/>
      <c r="M232" s="10"/>
      <c r="N232" s="10"/>
      <c r="O232" s="10"/>
      <c r="P232" s="10"/>
      <c r="Q232" s="46"/>
      <c r="R232" s="10"/>
      <c r="S232" s="10"/>
      <c r="T232" s="10"/>
      <c r="U232" s="10"/>
      <c r="V232" s="10"/>
      <c r="W232" s="10"/>
      <c r="X232" s="10"/>
      <c r="Y232" s="10"/>
      <c r="Z232" s="10"/>
      <c r="AA232" s="10"/>
      <c r="AB232" s="10"/>
      <c r="AC232" s="10"/>
      <c r="AD232" s="10"/>
      <c r="AE232" s="10"/>
      <c r="AF232" s="10"/>
      <c r="AG232" s="49" t="b">
        <f t="shared" si="4"/>
        <v>0</v>
      </c>
      <c r="AH232" s="10"/>
    </row>
    <row r="233" spans="1:34" s="101" customFormat="1" ht="14.25" thickBot="1">
      <c r="A233" s="46"/>
      <c r="B233" s="104" t="s">
        <v>63</v>
      </c>
      <c r="C233" s="105">
        <v>1.2</v>
      </c>
      <c r="D233" s="126" t="s">
        <v>269</v>
      </c>
      <c r="E233" s="127"/>
      <c r="F233" s="127"/>
      <c r="G233" s="127"/>
      <c r="H233" s="127"/>
      <c r="I233" s="127"/>
      <c r="J233" s="127"/>
      <c r="K233" s="127"/>
      <c r="L233" s="128"/>
      <c r="M233" s="46"/>
      <c r="N233" s="46"/>
      <c r="O233" s="46"/>
      <c r="P233" s="46"/>
      <c r="Q233" s="46"/>
      <c r="R233" s="46"/>
      <c r="S233" s="46"/>
      <c r="T233" s="46"/>
      <c r="U233" s="46"/>
      <c r="V233" s="46"/>
      <c r="W233" s="46"/>
      <c r="X233" s="46"/>
      <c r="Y233" s="46"/>
      <c r="Z233" s="46"/>
      <c r="AA233" s="46"/>
      <c r="AB233" s="46"/>
      <c r="AC233" s="46"/>
      <c r="AD233" s="46"/>
      <c r="AE233" s="46"/>
      <c r="AF233" s="46"/>
      <c r="AG233" s="49" t="b">
        <f t="shared" si="4"/>
        <v>0</v>
      </c>
      <c r="AH233" s="46"/>
    </row>
    <row r="234" spans="1:34" ht="14.25" thickBot="1">
      <c r="A234" s="10"/>
      <c r="B234" s="104" t="s">
        <v>63</v>
      </c>
      <c r="C234" s="105">
        <v>1.3</v>
      </c>
      <c r="D234" s="126" t="s">
        <v>271</v>
      </c>
      <c r="E234" s="127"/>
      <c r="F234" s="127"/>
      <c r="G234" s="127"/>
      <c r="H234" s="127"/>
      <c r="I234" s="127"/>
      <c r="J234" s="127"/>
      <c r="K234" s="127"/>
      <c r="L234" s="128"/>
      <c r="M234" s="10"/>
      <c r="N234" s="10"/>
      <c r="O234" s="10"/>
      <c r="P234" s="10"/>
      <c r="Q234" s="46"/>
      <c r="R234" s="10"/>
      <c r="S234" s="10"/>
      <c r="T234" s="10"/>
      <c r="U234" s="10"/>
      <c r="V234" s="10"/>
      <c r="W234" s="10"/>
      <c r="X234" s="10"/>
      <c r="Y234" s="10"/>
      <c r="Z234" s="10"/>
      <c r="AA234" s="10"/>
      <c r="AB234" s="10"/>
      <c r="AC234" s="10"/>
      <c r="AD234" s="10"/>
      <c r="AE234" s="10"/>
      <c r="AF234" s="10"/>
      <c r="AG234" s="49" t="b">
        <f t="shared" si="4"/>
        <v>0</v>
      </c>
      <c r="AH234" s="10"/>
    </row>
    <row r="235" spans="1:34" ht="14.25" thickBot="1">
      <c r="A235" s="10"/>
      <c r="B235" s="104" t="s">
        <v>63</v>
      </c>
      <c r="C235" s="105">
        <v>1.4</v>
      </c>
      <c r="D235" s="126" t="s">
        <v>272</v>
      </c>
      <c r="E235" s="127"/>
      <c r="F235" s="127"/>
      <c r="G235" s="127"/>
      <c r="H235" s="127"/>
      <c r="I235" s="127"/>
      <c r="J235" s="127"/>
      <c r="K235" s="127"/>
      <c r="L235" s="128"/>
      <c r="M235" s="10"/>
      <c r="N235" s="10"/>
      <c r="O235" s="10"/>
      <c r="P235" s="10"/>
      <c r="Q235" s="46"/>
      <c r="R235" s="10"/>
      <c r="S235" s="10"/>
      <c r="T235" s="10"/>
      <c r="U235" s="10"/>
      <c r="V235" s="10"/>
      <c r="W235" s="10"/>
      <c r="X235" s="10"/>
      <c r="Y235" s="10"/>
      <c r="Z235" s="10"/>
      <c r="AA235" s="10"/>
      <c r="AB235" s="10"/>
      <c r="AC235" s="10"/>
      <c r="AD235" s="10"/>
      <c r="AE235" s="10"/>
      <c r="AF235" s="10"/>
      <c r="AG235" s="49" t="b">
        <f t="shared" si="4"/>
        <v>0</v>
      </c>
      <c r="AH235" s="10"/>
    </row>
    <row r="236" spans="1:34" ht="14.25" thickBot="1">
      <c r="A236" s="10"/>
      <c r="B236" s="108" t="s">
        <v>64</v>
      </c>
      <c r="C236" s="109">
        <v>1.1</v>
      </c>
      <c r="D236" s="126" t="s">
        <v>273</v>
      </c>
      <c r="E236" s="127"/>
      <c r="F236" s="127"/>
      <c r="G236" s="127"/>
      <c r="H236" s="127"/>
      <c r="I236" s="127"/>
      <c r="J236" s="127"/>
      <c r="K236" s="127"/>
      <c r="L236" s="128"/>
      <c r="M236" s="10"/>
      <c r="N236" s="10"/>
      <c r="O236" s="10"/>
      <c r="P236" s="10"/>
      <c r="Q236" s="46"/>
      <c r="R236" s="10"/>
      <c r="S236" s="10"/>
      <c r="T236" s="10"/>
      <c r="U236" s="10"/>
      <c r="V236" s="10"/>
      <c r="W236" s="10"/>
      <c r="X236" s="10"/>
      <c r="Y236" s="10"/>
      <c r="Z236" s="10"/>
      <c r="AA236" s="10"/>
      <c r="AB236" s="10"/>
      <c r="AC236" s="10"/>
      <c r="AD236" s="10"/>
      <c r="AE236" s="10"/>
      <c r="AF236" s="10"/>
      <c r="AG236" s="49" t="b">
        <f t="shared" si="4"/>
        <v>0</v>
      </c>
      <c r="AH236" s="10"/>
    </row>
    <row r="237" spans="1:34" ht="14.25" thickBot="1">
      <c r="A237" s="10"/>
      <c r="B237" s="108" t="s">
        <v>64</v>
      </c>
      <c r="C237" s="109">
        <v>1.2</v>
      </c>
      <c r="D237" s="126" t="s">
        <v>274</v>
      </c>
      <c r="E237" s="127"/>
      <c r="F237" s="127"/>
      <c r="G237" s="127"/>
      <c r="H237" s="127"/>
      <c r="I237" s="127"/>
      <c r="J237" s="127"/>
      <c r="K237" s="127"/>
      <c r="L237" s="128"/>
      <c r="M237" s="10"/>
      <c r="N237" s="10"/>
      <c r="O237" s="10"/>
      <c r="P237" s="10"/>
      <c r="Q237" s="46"/>
      <c r="R237" s="10"/>
      <c r="S237" s="10"/>
      <c r="T237" s="10"/>
      <c r="U237" s="10"/>
      <c r="V237" s="10"/>
      <c r="W237" s="10"/>
      <c r="X237" s="10"/>
      <c r="Y237" s="10"/>
      <c r="Z237" s="10"/>
      <c r="AA237" s="10"/>
      <c r="AB237" s="10"/>
      <c r="AC237" s="10"/>
      <c r="AD237" s="10"/>
      <c r="AE237" s="10"/>
      <c r="AF237" s="10"/>
      <c r="AG237" s="49" t="b">
        <f t="shared" si="4"/>
        <v>0</v>
      </c>
      <c r="AH237" s="10"/>
    </row>
    <row r="238" spans="1:34" ht="14.25" thickBot="1">
      <c r="A238" s="10"/>
      <c r="B238" s="108" t="s">
        <v>64</v>
      </c>
      <c r="C238" s="109">
        <v>1.3</v>
      </c>
      <c r="D238" s="126" t="s">
        <v>275</v>
      </c>
      <c r="E238" s="127"/>
      <c r="F238" s="127"/>
      <c r="G238" s="127"/>
      <c r="H238" s="127"/>
      <c r="I238" s="127"/>
      <c r="J238" s="127"/>
      <c r="K238" s="127"/>
      <c r="L238" s="128"/>
      <c r="M238" s="10"/>
      <c r="N238" s="10"/>
      <c r="O238" s="10"/>
      <c r="P238" s="10"/>
      <c r="Q238" s="46"/>
      <c r="R238" s="10"/>
      <c r="S238" s="10"/>
      <c r="T238" s="10"/>
      <c r="U238" s="10"/>
      <c r="V238" s="10"/>
      <c r="W238" s="10"/>
      <c r="X238" s="10"/>
      <c r="Y238" s="10"/>
      <c r="Z238" s="10"/>
      <c r="AA238" s="10"/>
      <c r="AB238" s="10"/>
      <c r="AC238" s="10"/>
      <c r="AD238" s="10"/>
      <c r="AE238" s="10"/>
      <c r="AF238" s="10"/>
      <c r="AG238" s="49" t="b">
        <f t="shared" si="4"/>
        <v>0</v>
      </c>
      <c r="AH238" s="10"/>
    </row>
    <row r="239" spans="1:34" ht="14.25" thickBot="1">
      <c r="A239" s="10"/>
      <c r="B239" s="108" t="s">
        <v>64</v>
      </c>
      <c r="C239" s="109">
        <v>1.4</v>
      </c>
      <c r="D239" s="126" t="s">
        <v>276</v>
      </c>
      <c r="E239" s="127"/>
      <c r="F239" s="127"/>
      <c r="G239" s="127"/>
      <c r="H239" s="127"/>
      <c r="I239" s="127"/>
      <c r="J239" s="127"/>
      <c r="K239" s="127"/>
      <c r="L239" s="128"/>
      <c r="M239" s="10"/>
      <c r="N239" s="10"/>
      <c r="O239" s="10"/>
      <c r="P239" s="10"/>
      <c r="Q239" s="46"/>
      <c r="R239" s="10"/>
      <c r="S239" s="10"/>
      <c r="T239" s="10"/>
      <c r="U239" s="10"/>
      <c r="V239" s="10"/>
      <c r="W239" s="10"/>
      <c r="X239" s="10"/>
      <c r="Y239" s="10"/>
      <c r="Z239" s="10"/>
      <c r="AA239" s="10"/>
      <c r="AB239" s="10"/>
      <c r="AC239" s="10"/>
      <c r="AD239" s="10"/>
      <c r="AE239" s="10"/>
      <c r="AF239" s="10"/>
      <c r="AG239" s="49" t="b">
        <f t="shared" si="4"/>
        <v>0</v>
      </c>
      <c r="AH239" s="10"/>
    </row>
    <row r="240" spans="1:34" ht="14.25" thickBot="1">
      <c r="A240" s="10"/>
      <c r="B240" s="108" t="s">
        <v>64</v>
      </c>
      <c r="C240" s="109">
        <v>1.5</v>
      </c>
      <c r="D240" s="126" t="s">
        <v>277</v>
      </c>
      <c r="E240" s="127"/>
      <c r="F240" s="127"/>
      <c r="G240" s="127"/>
      <c r="H240" s="127"/>
      <c r="I240" s="127"/>
      <c r="J240" s="127"/>
      <c r="K240" s="127"/>
      <c r="L240" s="128"/>
      <c r="M240" s="10"/>
      <c r="N240" s="10"/>
      <c r="O240" s="10"/>
      <c r="P240" s="10"/>
      <c r="Q240" s="46"/>
      <c r="R240" s="10"/>
      <c r="S240" s="10"/>
      <c r="T240" s="10"/>
      <c r="U240" s="10"/>
      <c r="V240" s="10"/>
      <c r="W240" s="10"/>
      <c r="X240" s="10"/>
      <c r="Y240" s="10"/>
      <c r="Z240" s="10"/>
      <c r="AA240" s="10"/>
      <c r="AB240" s="10"/>
      <c r="AC240" s="10"/>
      <c r="AD240" s="10"/>
      <c r="AE240" s="10"/>
      <c r="AF240" s="10"/>
      <c r="AG240" s="49" t="b">
        <f t="shared" si="4"/>
        <v>0</v>
      </c>
      <c r="AH240" s="10"/>
    </row>
    <row r="241" spans="1:34" ht="14.25" thickBot="1">
      <c r="A241" s="10"/>
      <c r="B241" s="51" t="s">
        <v>159</v>
      </c>
      <c r="C241" s="52"/>
      <c r="D241" s="41"/>
      <c r="E241" s="41"/>
      <c r="F241" s="41"/>
      <c r="G241" s="41"/>
      <c r="H241" s="41"/>
      <c r="I241" s="41"/>
      <c r="J241" s="41"/>
      <c r="K241" s="41"/>
      <c r="L241" s="41"/>
      <c r="M241" s="10"/>
      <c r="N241" s="10"/>
      <c r="O241" s="10"/>
      <c r="P241" s="10"/>
      <c r="Q241" s="46"/>
      <c r="R241" s="10"/>
      <c r="S241" s="10"/>
      <c r="T241" s="10"/>
      <c r="U241" s="10"/>
      <c r="V241" s="10"/>
      <c r="W241" s="10"/>
      <c r="X241" s="10"/>
      <c r="Y241" s="10"/>
      <c r="Z241" s="10"/>
      <c r="AA241" s="10"/>
      <c r="AB241" s="10"/>
      <c r="AC241" s="10"/>
      <c r="AD241" s="10"/>
      <c r="AE241" s="10"/>
      <c r="AF241" s="10"/>
      <c r="AG241" s="49" t="b">
        <f t="shared" si="4"/>
        <v>0</v>
      </c>
      <c r="AH241" s="10"/>
    </row>
    <row r="242" spans="1:34" ht="14.25" thickBot="1">
      <c r="A242" s="10"/>
      <c r="B242" s="104" t="s">
        <v>63</v>
      </c>
      <c r="C242" s="105">
        <v>2.1</v>
      </c>
      <c r="D242" s="126" t="s">
        <v>278</v>
      </c>
      <c r="E242" s="127"/>
      <c r="F242" s="127"/>
      <c r="G242" s="127"/>
      <c r="H242" s="127"/>
      <c r="I242" s="127"/>
      <c r="J242" s="127"/>
      <c r="K242" s="127"/>
      <c r="L242" s="128"/>
      <c r="M242" s="10"/>
      <c r="N242" s="10"/>
      <c r="O242" s="10"/>
      <c r="P242" s="10"/>
      <c r="Q242" s="46"/>
      <c r="R242" s="10"/>
      <c r="S242" s="10"/>
      <c r="T242" s="10"/>
      <c r="U242" s="10"/>
      <c r="V242" s="10"/>
      <c r="W242" s="10"/>
      <c r="X242" s="10"/>
      <c r="Y242" s="10"/>
      <c r="Z242" s="10"/>
      <c r="AA242" s="10"/>
      <c r="AB242" s="10"/>
      <c r="AC242" s="10"/>
      <c r="AD242" s="10"/>
      <c r="AE242" s="10"/>
      <c r="AF242" s="10"/>
      <c r="AG242" s="49" t="b">
        <f t="shared" si="4"/>
        <v>0</v>
      </c>
      <c r="AH242" s="10"/>
    </row>
    <row r="243" spans="1:34" ht="14.25" thickBot="1">
      <c r="A243" s="10"/>
      <c r="B243" s="108" t="s">
        <v>64</v>
      </c>
      <c r="C243" s="109">
        <v>2.1</v>
      </c>
      <c r="D243" s="126" t="s">
        <v>279</v>
      </c>
      <c r="E243" s="127"/>
      <c r="F243" s="127"/>
      <c r="G243" s="127"/>
      <c r="H243" s="127"/>
      <c r="I243" s="127"/>
      <c r="J243" s="127"/>
      <c r="K243" s="127"/>
      <c r="L243" s="128"/>
      <c r="M243" s="10"/>
      <c r="N243" s="10"/>
      <c r="O243" s="10"/>
      <c r="P243" s="10"/>
      <c r="Q243" s="46"/>
      <c r="R243" s="10"/>
      <c r="S243" s="10"/>
      <c r="T243" s="10"/>
      <c r="U243" s="10"/>
      <c r="V243" s="10"/>
      <c r="W243" s="10"/>
      <c r="X243" s="10"/>
      <c r="Y243" s="10"/>
      <c r="Z243" s="10"/>
      <c r="AA243" s="10"/>
      <c r="AB243" s="10"/>
      <c r="AC243" s="10"/>
      <c r="AD243" s="10"/>
      <c r="AE243" s="10"/>
      <c r="AF243" s="10"/>
      <c r="AG243" s="49" t="b">
        <f t="shared" si="4"/>
        <v>0</v>
      </c>
      <c r="AH243" s="10"/>
    </row>
    <row r="244" spans="1:34" ht="14.25" thickBot="1">
      <c r="A244" s="10"/>
      <c r="B244" s="108" t="s">
        <v>64</v>
      </c>
      <c r="C244" s="109">
        <v>2.2</v>
      </c>
      <c r="D244" s="126" t="s">
        <v>280</v>
      </c>
      <c r="E244" s="127"/>
      <c r="F244" s="127"/>
      <c r="G244" s="127"/>
      <c r="H244" s="127"/>
      <c r="I244" s="127"/>
      <c r="J244" s="127"/>
      <c r="K244" s="127"/>
      <c r="L244" s="128"/>
      <c r="M244" s="10"/>
      <c r="N244" s="10"/>
      <c r="O244" s="10"/>
      <c r="P244" s="10"/>
      <c r="Q244" s="46"/>
      <c r="R244" s="10"/>
      <c r="S244" s="10"/>
      <c r="T244" s="10"/>
      <c r="U244" s="10"/>
      <c r="V244" s="10"/>
      <c r="W244" s="10"/>
      <c r="X244" s="10"/>
      <c r="Y244" s="10"/>
      <c r="Z244" s="10"/>
      <c r="AA244" s="10"/>
      <c r="AB244" s="10"/>
      <c r="AC244" s="10"/>
      <c r="AD244" s="10"/>
      <c r="AE244" s="10"/>
      <c r="AF244" s="10"/>
      <c r="AG244" s="49" t="b">
        <f t="shared" si="4"/>
        <v>0</v>
      </c>
      <c r="AH244" s="10"/>
    </row>
    <row r="245" spans="1:34" ht="14.25" thickBot="1">
      <c r="A245" s="10"/>
      <c r="B245" s="108" t="s">
        <v>64</v>
      </c>
      <c r="C245" s="109">
        <v>2.3</v>
      </c>
      <c r="D245" s="151" t="s">
        <v>281</v>
      </c>
      <c r="E245" s="127"/>
      <c r="F245" s="127"/>
      <c r="G245" s="127"/>
      <c r="H245" s="127"/>
      <c r="I245" s="127"/>
      <c r="J245" s="127"/>
      <c r="K245" s="127"/>
      <c r="L245" s="128"/>
      <c r="M245" s="10"/>
      <c r="N245" s="10"/>
      <c r="O245" s="10"/>
      <c r="P245" s="10"/>
      <c r="Q245" s="46"/>
      <c r="R245" s="10"/>
      <c r="S245" s="10"/>
      <c r="T245" s="10"/>
      <c r="U245" s="10"/>
      <c r="V245" s="10"/>
      <c r="W245" s="10"/>
      <c r="X245" s="10"/>
      <c r="Y245" s="10"/>
      <c r="Z245" s="10"/>
      <c r="AA245" s="10"/>
      <c r="AB245" s="10"/>
      <c r="AC245" s="10"/>
      <c r="AD245" s="10"/>
      <c r="AE245" s="10"/>
      <c r="AF245" s="10"/>
      <c r="AG245" s="49" t="b">
        <f t="shared" si="4"/>
        <v>0</v>
      </c>
      <c r="AH245" s="10"/>
    </row>
    <row r="246" spans="1:34" ht="14.25" thickBot="1">
      <c r="A246" s="10"/>
      <c r="B246" s="108" t="s">
        <v>64</v>
      </c>
      <c r="C246" s="109">
        <v>2.4</v>
      </c>
      <c r="D246" s="126" t="s">
        <v>449</v>
      </c>
      <c r="E246" s="127"/>
      <c r="F246" s="127"/>
      <c r="G246" s="127"/>
      <c r="H246" s="127"/>
      <c r="I246" s="127"/>
      <c r="J246" s="127"/>
      <c r="K246" s="127"/>
      <c r="L246" s="128"/>
      <c r="M246" s="10"/>
      <c r="N246" s="10"/>
      <c r="O246" s="10"/>
      <c r="P246" s="10"/>
      <c r="Q246" s="46"/>
      <c r="R246" s="10"/>
      <c r="S246" s="10"/>
      <c r="T246" s="10"/>
      <c r="U246" s="10"/>
      <c r="V246" s="10"/>
      <c r="W246" s="10"/>
      <c r="X246" s="10"/>
      <c r="Y246" s="10"/>
      <c r="Z246" s="10"/>
      <c r="AA246" s="10"/>
      <c r="AB246" s="10"/>
      <c r="AC246" s="10"/>
      <c r="AD246" s="10"/>
      <c r="AE246" s="10"/>
      <c r="AF246" s="10"/>
      <c r="AG246" s="49" t="b">
        <f t="shared" si="4"/>
        <v>0</v>
      </c>
      <c r="AH246" s="10"/>
    </row>
    <row r="247" spans="1:34" ht="14.25" thickBot="1">
      <c r="A247" s="10"/>
      <c r="B247" s="108" t="s">
        <v>64</v>
      </c>
      <c r="C247" s="109">
        <v>2.5</v>
      </c>
      <c r="D247" s="151" t="s">
        <v>282</v>
      </c>
      <c r="E247" s="127"/>
      <c r="F247" s="127"/>
      <c r="G247" s="127"/>
      <c r="H247" s="127"/>
      <c r="I247" s="127"/>
      <c r="J247" s="127"/>
      <c r="K247" s="127"/>
      <c r="L247" s="128"/>
      <c r="M247" s="10"/>
      <c r="N247" s="10"/>
      <c r="O247" s="10"/>
      <c r="P247" s="10"/>
      <c r="Q247" s="46"/>
      <c r="R247" s="10"/>
      <c r="S247" s="10"/>
      <c r="T247" s="10"/>
      <c r="U247" s="10"/>
      <c r="V247" s="10"/>
      <c r="W247" s="10"/>
      <c r="X247" s="10"/>
      <c r="Y247" s="10"/>
      <c r="Z247" s="10"/>
      <c r="AA247" s="10"/>
      <c r="AB247" s="10"/>
      <c r="AC247" s="10"/>
      <c r="AD247" s="10"/>
      <c r="AE247" s="10"/>
      <c r="AF247" s="10"/>
      <c r="AG247" s="49" t="b">
        <f t="shared" si="4"/>
        <v>0</v>
      </c>
      <c r="AH247" s="10"/>
    </row>
    <row r="248" spans="1:34" ht="14.25" thickBot="1">
      <c r="A248" s="10"/>
      <c r="B248" s="108" t="s">
        <v>64</v>
      </c>
      <c r="C248" s="109">
        <v>2.6</v>
      </c>
      <c r="D248" s="151" t="s">
        <v>283</v>
      </c>
      <c r="E248" s="127"/>
      <c r="F248" s="127"/>
      <c r="G248" s="127"/>
      <c r="H248" s="127"/>
      <c r="I248" s="127"/>
      <c r="J248" s="127"/>
      <c r="K248" s="127"/>
      <c r="L248" s="128"/>
      <c r="M248" s="10"/>
      <c r="N248" s="10"/>
      <c r="O248" s="10"/>
      <c r="P248" s="10"/>
      <c r="Q248" s="46"/>
      <c r="R248" s="10"/>
      <c r="S248" s="10"/>
      <c r="T248" s="10"/>
      <c r="U248" s="10"/>
      <c r="V248" s="10"/>
      <c r="W248" s="10"/>
      <c r="X248" s="10"/>
      <c r="Y248" s="10"/>
      <c r="Z248" s="10"/>
      <c r="AA248" s="10"/>
      <c r="AB248" s="10"/>
      <c r="AC248" s="10"/>
      <c r="AD248" s="10"/>
      <c r="AE248" s="10"/>
      <c r="AF248" s="10"/>
      <c r="AG248" s="49" t="b">
        <f t="shared" si="4"/>
        <v>0</v>
      </c>
      <c r="AH248" s="10"/>
    </row>
    <row r="249" spans="1:34" ht="14.25" thickBot="1">
      <c r="A249" s="10"/>
      <c r="B249" s="108" t="s">
        <v>64</v>
      </c>
      <c r="C249" s="109">
        <v>2.7</v>
      </c>
      <c r="D249" s="126" t="s">
        <v>284</v>
      </c>
      <c r="E249" s="127"/>
      <c r="F249" s="127"/>
      <c r="G249" s="127"/>
      <c r="H249" s="127"/>
      <c r="I249" s="127"/>
      <c r="J249" s="127"/>
      <c r="K249" s="127"/>
      <c r="L249" s="128"/>
      <c r="M249" s="10"/>
      <c r="N249" s="10"/>
      <c r="O249" s="10"/>
      <c r="P249" s="10"/>
      <c r="Q249" s="46"/>
      <c r="R249" s="10"/>
      <c r="S249" s="10"/>
      <c r="T249" s="10"/>
      <c r="U249" s="10"/>
      <c r="V249" s="10"/>
      <c r="W249" s="10"/>
      <c r="X249" s="10"/>
      <c r="Y249" s="10"/>
      <c r="Z249" s="10"/>
      <c r="AA249" s="10"/>
      <c r="AB249" s="10"/>
      <c r="AC249" s="10"/>
      <c r="AD249" s="10"/>
      <c r="AE249" s="10"/>
      <c r="AF249" s="10"/>
      <c r="AG249" s="49" t="b">
        <f t="shared" si="4"/>
        <v>0</v>
      </c>
      <c r="AH249" s="10"/>
    </row>
    <row r="250" spans="1:34" ht="14.25" thickBot="1">
      <c r="A250" s="10"/>
      <c r="B250" s="108" t="s">
        <v>64</v>
      </c>
      <c r="C250" s="109">
        <v>2.8</v>
      </c>
      <c r="D250" s="151" t="s">
        <v>285</v>
      </c>
      <c r="E250" s="127"/>
      <c r="F250" s="127"/>
      <c r="G250" s="127"/>
      <c r="H250" s="127"/>
      <c r="I250" s="127"/>
      <c r="J250" s="127"/>
      <c r="K250" s="127"/>
      <c r="L250" s="128"/>
      <c r="M250" s="10"/>
      <c r="N250" s="10"/>
      <c r="O250" s="10"/>
      <c r="P250" s="10"/>
      <c r="Q250" s="46"/>
      <c r="R250" s="10"/>
      <c r="S250" s="10"/>
      <c r="T250" s="10"/>
      <c r="U250" s="10"/>
      <c r="V250" s="10"/>
      <c r="W250" s="10"/>
      <c r="X250" s="10"/>
      <c r="Y250" s="10"/>
      <c r="Z250" s="10"/>
      <c r="AA250" s="10"/>
      <c r="AB250" s="10"/>
      <c r="AC250" s="10"/>
      <c r="AD250" s="10"/>
      <c r="AE250" s="10"/>
      <c r="AF250" s="10"/>
      <c r="AG250" s="49" t="b">
        <f t="shared" si="4"/>
        <v>0</v>
      </c>
      <c r="AH250" s="10"/>
    </row>
    <row r="251" spans="1:34" ht="14.25" thickBot="1">
      <c r="A251" s="10"/>
      <c r="B251" s="71" t="s">
        <v>65</v>
      </c>
      <c r="C251" s="72">
        <v>2.1</v>
      </c>
      <c r="D251" s="151" t="s">
        <v>286</v>
      </c>
      <c r="E251" s="127"/>
      <c r="F251" s="127"/>
      <c r="G251" s="127"/>
      <c r="H251" s="127"/>
      <c r="I251" s="127"/>
      <c r="J251" s="127"/>
      <c r="K251" s="127"/>
      <c r="L251" s="128"/>
      <c r="M251" s="10"/>
      <c r="N251" s="10"/>
      <c r="O251" s="10"/>
      <c r="P251" s="10"/>
      <c r="Q251" s="46"/>
      <c r="R251" s="10"/>
      <c r="S251" s="10"/>
      <c r="T251" s="10"/>
      <c r="U251" s="10"/>
      <c r="V251" s="10"/>
      <c r="W251" s="10"/>
      <c r="X251" s="10"/>
      <c r="Y251" s="10"/>
      <c r="Z251" s="10"/>
      <c r="AA251" s="10"/>
      <c r="AB251" s="10"/>
      <c r="AC251" s="10"/>
      <c r="AD251" s="10"/>
      <c r="AE251" s="10"/>
      <c r="AF251" s="10"/>
      <c r="AG251" s="49" t="b">
        <f t="shared" si="4"/>
        <v>0</v>
      </c>
      <c r="AH251" s="10"/>
    </row>
    <row r="252" spans="1:34" ht="14.25" thickBot="1">
      <c r="A252" s="10"/>
      <c r="B252" s="71" t="s">
        <v>65</v>
      </c>
      <c r="C252" s="72">
        <v>2.2</v>
      </c>
      <c r="D252" s="126" t="s">
        <v>287</v>
      </c>
      <c r="E252" s="127"/>
      <c r="F252" s="127"/>
      <c r="G252" s="127"/>
      <c r="H252" s="127"/>
      <c r="I252" s="127"/>
      <c r="J252" s="127"/>
      <c r="K252" s="127"/>
      <c r="L252" s="128"/>
      <c r="M252" s="10"/>
      <c r="N252" s="10"/>
      <c r="O252" s="10"/>
      <c r="P252" s="10"/>
      <c r="Q252" s="46"/>
      <c r="R252" s="10"/>
      <c r="S252" s="10"/>
      <c r="T252" s="10"/>
      <c r="U252" s="10"/>
      <c r="V252" s="10"/>
      <c r="W252" s="10"/>
      <c r="X252" s="10"/>
      <c r="Y252" s="10"/>
      <c r="Z252" s="10"/>
      <c r="AA252" s="10"/>
      <c r="AB252" s="10"/>
      <c r="AC252" s="10"/>
      <c r="AD252" s="10"/>
      <c r="AE252" s="10"/>
      <c r="AF252" s="10"/>
      <c r="AG252" s="49" t="b">
        <f t="shared" si="4"/>
        <v>0</v>
      </c>
      <c r="AH252" s="10"/>
    </row>
    <row r="253" spans="1:34" s="101" customFormat="1" ht="14.25" thickBot="1">
      <c r="A253" s="46"/>
      <c r="B253" s="71" t="s">
        <v>65</v>
      </c>
      <c r="C253" s="72">
        <v>2.3</v>
      </c>
      <c r="D253" s="126" t="s">
        <v>288</v>
      </c>
      <c r="E253" s="127"/>
      <c r="F253" s="127"/>
      <c r="G253" s="127"/>
      <c r="H253" s="127"/>
      <c r="I253" s="127"/>
      <c r="J253" s="127"/>
      <c r="K253" s="127"/>
      <c r="L253" s="128"/>
      <c r="M253" s="46"/>
      <c r="N253" s="46"/>
      <c r="O253" s="46"/>
      <c r="P253" s="46"/>
      <c r="Q253" s="46"/>
      <c r="R253" s="46"/>
      <c r="S253" s="46"/>
      <c r="T253" s="46"/>
      <c r="U253" s="46"/>
      <c r="V253" s="46"/>
      <c r="W253" s="46"/>
      <c r="X253" s="46"/>
      <c r="Y253" s="46"/>
      <c r="Z253" s="46"/>
      <c r="AA253" s="46"/>
      <c r="AB253" s="46"/>
      <c r="AC253" s="46"/>
      <c r="AD253" s="46"/>
      <c r="AE253" s="46"/>
      <c r="AF253" s="46"/>
      <c r="AG253" s="49" t="b">
        <f t="shared" si="4"/>
        <v>0</v>
      </c>
      <c r="AH253" s="46"/>
    </row>
    <row r="254" spans="1:34" ht="14.25" thickBot="1">
      <c r="A254" s="10"/>
      <c r="B254" s="50" t="s">
        <v>15</v>
      </c>
      <c r="C254" s="53"/>
      <c r="D254" s="41"/>
      <c r="E254" s="41"/>
      <c r="F254" s="41"/>
      <c r="G254" s="41"/>
      <c r="H254" s="41"/>
      <c r="I254" s="41"/>
      <c r="J254" s="41"/>
      <c r="K254" s="41"/>
      <c r="L254" s="41"/>
      <c r="M254" s="10"/>
      <c r="N254" s="10"/>
      <c r="O254" s="10"/>
      <c r="P254" s="10"/>
      <c r="Q254" s="46"/>
      <c r="R254" s="10"/>
      <c r="S254" s="10"/>
      <c r="T254" s="10"/>
      <c r="U254" s="10"/>
      <c r="V254" s="10"/>
      <c r="W254" s="10"/>
      <c r="X254" s="10"/>
      <c r="Y254" s="10"/>
      <c r="Z254" s="10"/>
      <c r="AA254" s="10"/>
      <c r="AB254" s="10"/>
      <c r="AC254" s="10"/>
      <c r="AD254" s="10"/>
      <c r="AE254" s="10"/>
      <c r="AF254" s="10"/>
      <c r="AG254" s="49" t="b">
        <f aca="true" t="shared" si="5" ref="AG254:AG263">IF(AND(Include_Full_Language=TRUE,AG38=TRUE),TRUE,FALSE)</f>
        <v>0</v>
      </c>
      <c r="AH254" s="10"/>
    </row>
    <row r="255" spans="1:34" ht="14.25" thickBot="1">
      <c r="A255" s="10"/>
      <c r="B255" s="104" t="s">
        <v>63</v>
      </c>
      <c r="C255" s="105">
        <v>3.1</v>
      </c>
      <c r="D255" s="126" t="s">
        <v>289</v>
      </c>
      <c r="E255" s="127"/>
      <c r="F255" s="127"/>
      <c r="G255" s="127"/>
      <c r="H255" s="127"/>
      <c r="I255" s="127"/>
      <c r="J255" s="127"/>
      <c r="K255" s="127"/>
      <c r="L255" s="128"/>
      <c r="M255" s="10"/>
      <c r="N255" s="10"/>
      <c r="O255" s="10"/>
      <c r="P255" s="10"/>
      <c r="Q255" s="46"/>
      <c r="R255" s="10"/>
      <c r="S255" s="10"/>
      <c r="T255" s="10"/>
      <c r="U255" s="10"/>
      <c r="V255" s="10"/>
      <c r="W255" s="10"/>
      <c r="X255" s="10"/>
      <c r="Y255" s="10"/>
      <c r="Z255" s="10"/>
      <c r="AA255" s="10"/>
      <c r="AB255" s="10"/>
      <c r="AC255" s="10"/>
      <c r="AD255" s="10"/>
      <c r="AE255" s="10"/>
      <c r="AF255" s="10"/>
      <c r="AG255" s="49" t="b">
        <f t="shared" si="5"/>
        <v>0</v>
      </c>
      <c r="AH255" s="10"/>
    </row>
    <row r="256" spans="1:34" ht="14.25" thickBot="1">
      <c r="A256" s="10"/>
      <c r="B256" s="104" t="s">
        <v>63</v>
      </c>
      <c r="C256" s="105">
        <v>3.2</v>
      </c>
      <c r="D256" s="140" t="s">
        <v>290</v>
      </c>
      <c r="E256" s="138"/>
      <c r="F256" s="138"/>
      <c r="G256" s="138"/>
      <c r="H256" s="138"/>
      <c r="I256" s="138"/>
      <c r="J256" s="138"/>
      <c r="K256" s="138"/>
      <c r="L256" s="139"/>
      <c r="M256" s="10"/>
      <c r="N256" s="10"/>
      <c r="O256" s="10"/>
      <c r="P256" s="10"/>
      <c r="Q256" s="46"/>
      <c r="R256" s="10"/>
      <c r="S256" s="10"/>
      <c r="T256" s="10"/>
      <c r="U256" s="10"/>
      <c r="V256" s="10"/>
      <c r="W256" s="10"/>
      <c r="X256" s="10"/>
      <c r="Y256" s="10"/>
      <c r="Z256" s="10"/>
      <c r="AA256" s="10"/>
      <c r="AB256" s="10"/>
      <c r="AC256" s="10"/>
      <c r="AD256" s="10"/>
      <c r="AE256" s="10"/>
      <c r="AF256" s="10"/>
      <c r="AG256" s="49" t="b">
        <f t="shared" si="5"/>
        <v>0</v>
      </c>
      <c r="AH256" s="10"/>
    </row>
    <row r="257" spans="1:34" ht="14.25" thickBot="1">
      <c r="A257" s="10"/>
      <c r="B257" s="104" t="s">
        <v>63</v>
      </c>
      <c r="C257" s="105">
        <v>3.3</v>
      </c>
      <c r="D257" s="140" t="s">
        <v>291</v>
      </c>
      <c r="E257" s="138"/>
      <c r="F257" s="138"/>
      <c r="G257" s="138"/>
      <c r="H257" s="138"/>
      <c r="I257" s="138"/>
      <c r="J257" s="138"/>
      <c r="K257" s="138"/>
      <c r="L257" s="139"/>
      <c r="M257" s="10"/>
      <c r="N257" s="10"/>
      <c r="O257" s="10"/>
      <c r="P257" s="10"/>
      <c r="Q257" s="46"/>
      <c r="R257" s="10"/>
      <c r="S257" s="10"/>
      <c r="T257" s="10"/>
      <c r="U257" s="10"/>
      <c r="V257" s="10"/>
      <c r="W257" s="10"/>
      <c r="X257" s="10"/>
      <c r="Y257" s="10"/>
      <c r="Z257" s="10"/>
      <c r="AA257" s="10"/>
      <c r="AB257" s="10"/>
      <c r="AC257" s="10"/>
      <c r="AD257" s="10"/>
      <c r="AE257" s="10"/>
      <c r="AF257" s="10"/>
      <c r="AG257" s="49" t="b">
        <f t="shared" si="5"/>
        <v>0</v>
      </c>
      <c r="AH257" s="10"/>
    </row>
    <row r="258" spans="1:34" ht="14.25" thickBot="1">
      <c r="A258" s="46"/>
      <c r="B258" s="104" t="s">
        <v>63</v>
      </c>
      <c r="C258" s="105">
        <v>3.4</v>
      </c>
      <c r="D258" s="135" t="s">
        <v>292</v>
      </c>
      <c r="E258" s="136"/>
      <c r="F258" s="136"/>
      <c r="G258" s="136"/>
      <c r="H258" s="136"/>
      <c r="I258" s="136"/>
      <c r="J258" s="136"/>
      <c r="K258" s="136"/>
      <c r="L258" s="137"/>
      <c r="M258" s="46"/>
      <c r="N258" s="46"/>
      <c r="O258" s="46"/>
      <c r="P258" s="46"/>
      <c r="Q258" s="46"/>
      <c r="R258" s="46"/>
      <c r="S258" s="46"/>
      <c r="T258" s="46"/>
      <c r="U258" s="46"/>
      <c r="V258" s="46"/>
      <c r="W258" s="46"/>
      <c r="X258" s="46"/>
      <c r="Y258" s="46"/>
      <c r="Z258" s="46"/>
      <c r="AA258" s="46"/>
      <c r="AB258" s="46"/>
      <c r="AC258" s="46"/>
      <c r="AD258" s="46"/>
      <c r="AE258" s="46"/>
      <c r="AF258" s="46"/>
      <c r="AG258" s="49" t="b">
        <f t="shared" si="5"/>
        <v>0</v>
      </c>
      <c r="AH258" s="46"/>
    </row>
    <row r="259" spans="1:34" ht="14.25" thickBot="1">
      <c r="A259" s="10"/>
      <c r="B259" s="108" t="s">
        <v>64</v>
      </c>
      <c r="C259" s="109">
        <v>3.1</v>
      </c>
      <c r="D259" s="144" t="s">
        <v>293</v>
      </c>
      <c r="E259" s="136"/>
      <c r="F259" s="136"/>
      <c r="G259" s="136"/>
      <c r="H259" s="136"/>
      <c r="I259" s="136"/>
      <c r="J259" s="136"/>
      <c r="K259" s="136"/>
      <c r="L259" s="137"/>
      <c r="M259" s="10"/>
      <c r="N259" s="10"/>
      <c r="O259" s="10"/>
      <c r="P259" s="10"/>
      <c r="Q259" s="46"/>
      <c r="R259" s="10"/>
      <c r="S259" s="10"/>
      <c r="T259" s="10"/>
      <c r="U259" s="10"/>
      <c r="V259" s="10"/>
      <c r="W259" s="10"/>
      <c r="X259" s="10"/>
      <c r="Y259" s="10"/>
      <c r="Z259" s="10"/>
      <c r="AA259" s="10"/>
      <c r="AB259" s="10"/>
      <c r="AC259" s="10"/>
      <c r="AD259" s="10"/>
      <c r="AE259" s="10"/>
      <c r="AF259" s="10"/>
      <c r="AG259" s="49" t="b">
        <f t="shared" si="5"/>
        <v>0</v>
      </c>
      <c r="AH259" s="10"/>
    </row>
    <row r="260" spans="1:34" ht="14.25" thickBot="1">
      <c r="A260" s="10"/>
      <c r="B260" s="108" t="s">
        <v>64</v>
      </c>
      <c r="C260" s="109">
        <v>3.2</v>
      </c>
      <c r="D260" s="126" t="s">
        <v>294</v>
      </c>
      <c r="E260" s="138"/>
      <c r="F260" s="138"/>
      <c r="G260" s="138"/>
      <c r="H260" s="138"/>
      <c r="I260" s="138"/>
      <c r="J260" s="138"/>
      <c r="K260" s="138"/>
      <c r="L260" s="139"/>
      <c r="M260" s="10"/>
      <c r="N260" s="10"/>
      <c r="O260" s="10"/>
      <c r="P260" s="10"/>
      <c r="Q260" s="46"/>
      <c r="R260" s="10"/>
      <c r="S260" s="10"/>
      <c r="T260" s="10"/>
      <c r="U260" s="10"/>
      <c r="V260" s="10"/>
      <c r="W260" s="10"/>
      <c r="X260" s="10"/>
      <c r="Y260" s="10"/>
      <c r="Z260" s="10"/>
      <c r="AA260" s="10"/>
      <c r="AB260" s="10"/>
      <c r="AC260" s="10"/>
      <c r="AD260" s="10"/>
      <c r="AE260" s="10"/>
      <c r="AF260" s="10"/>
      <c r="AG260" s="49" t="b">
        <f t="shared" si="5"/>
        <v>0</v>
      </c>
      <c r="AH260" s="10"/>
    </row>
    <row r="261" spans="1:34" ht="14.25" thickBot="1">
      <c r="A261" s="10"/>
      <c r="B261" s="108" t="s">
        <v>64</v>
      </c>
      <c r="C261" s="109">
        <v>3.3</v>
      </c>
      <c r="D261" s="126" t="s">
        <v>295</v>
      </c>
      <c r="E261" s="138"/>
      <c r="F261" s="138"/>
      <c r="G261" s="138"/>
      <c r="H261" s="138"/>
      <c r="I261" s="138"/>
      <c r="J261" s="138"/>
      <c r="K261" s="138"/>
      <c r="L261" s="139"/>
      <c r="M261" s="10"/>
      <c r="N261" s="10"/>
      <c r="O261" s="10"/>
      <c r="P261" s="10"/>
      <c r="Q261" s="46"/>
      <c r="R261" s="10"/>
      <c r="S261" s="10"/>
      <c r="T261" s="10"/>
      <c r="U261" s="10"/>
      <c r="V261" s="10"/>
      <c r="W261" s="10"/>
      <c r="X261" s="10"/>
      <c r="Y261" s="10"/>
      <c r="Z261" s="10"/>
      <c r="AA261" s="10"/>
      <c r="AB261" s="10"/>
      <c r="AC261" s="10"/>
      <c r="AD261" s="10"/>
      <c r="AE261" s="10"/>
      <c r="AF261" s="10"/>
      <c r="AG261" s="49" t="b">
        <f t="shared" si="5"/>
        <v>0</v>
      </c>
      <c r="AH261" s="10"/>
    </row>
    <row r="262" spans="1:34" ht="14.25" thickBot="1">
      <c r="A262" s="10"/>
      <c r="B262" s="108" t="s">
        <v>64</v>
      </c>
      <c r="C262" s="109">
        <v>3.4</v>
      </c>
      <c r="D262" s="126" t="s">
        <v>296</v>
      </c>
      <c r="E262" s="138"/>
      <c r="F262" s="138"/>
      <c r="G262" s="138"/>
      <c r="H262" s="138"/>
      <c r="I262" s="138"/>
      <c r="J262" s="138"/>
      <c r="K262" s="138"/>
      <c r="L262" s="139"/>
      <c r="M262" s="10"/>
      <c r="N262" s="10"/>
      <c r="O262" s="10"/>
      <c r="P262" s="10"/>
      <c r="Q262" s="46"/>
      <c r="R262" s="10"/>
      <c r="S262" s="10"/>
      <c r="T262" s="10"/>
      <c r="U262" s="10"/>
      <c r="V262" s="10"/>
      <c r="W262" s="10"/>
      <c r="X262" s="10"/>
      <c r="Y262" s="10"/>
      <c r="Z262" s="10"/>
      <c r="AA262" s="10"/>
      <c r="AB262" s="10"/>
      <c r="AC262" s="10"/>
      <c r="AD262" s="10"/>
      <c r="AE262" s="10"/>
      <c r="AF262" s="10"/>
      <c r="AG262" s="49" t="b">
        <f t="shared" si="5"/>
        <v>0</v>
      </c>
      <c r="AH262" s="10"/>
    </row>
    <row r="263" spans="1:34" ht="14.25" thickBot="1">
      <c r="A263" s="10"/>
      <c r="B263" s="108" t="s">
        <v>64</v>
      </c>
      <c r="C263" s="109">
        <v>3.5</v>
      </c>
      <c r="D263" s="126" t="s">
        <v>297</v>
      </c>
      <c r="E263" s="138"/>
      <c r="F263" s="138"/>
      <c r="G263" s="138"/>
      <c r="H263" s="138"/>
      <c r="I263" s="138"/>
      <c r="J263" s="138"/>
      <c r="K263" s="138"/>
      <c r="L263" s="139"/>
      <c r="M263" s="10"/>
      <c r="N263" s="10"/>
      <c r="O263" s="10"/>
      <c r="P263" s="10"/>
      <c r="Q263" s="46"/>
      <c r="R263" s="10"/>
      <c r="S263" s="10"/>
      <c r="T263" s="10"/>
      <c r="U263" s="10"/>
      <c r="V263" s="10"/>
      <c r="W263" s="10"/>
      <c r="X263" s="10"/>
      <c r="Y263" s="10"/>
      <c r="Z263" s="10"/>
      <c r="AA263" s="10"/>
      <c r="AB263" s="10"/>
      <c r="AC263" s="10"/>
      <c r="AD263" s="10"/>
      <c r="AE263" s="10"/>
      <c r="AF263" s="10"/>
      <c r="AG263" s="49" t="b">
        <f t="shared" si="5"/>
        <v>0</v>
      </c>
      <c r="AH263" s="10"/>
    </row>
    <row r="264" spans="1:34" ht="14.25" thickBot="1">
      <c r="A264" s="10"/>
      <c r="B264" s="108" t="s">
        <v>64</v>
      </c>
      <c r="C264" s="109">
        <v>3.6</v>
      </c>
      <c r="D264" s="140" t="s">
        <v>298</v>
      </c>
      <c r="E264" s="138"/>
      <c r="F264" s="138"/>
      <c r="G264" s="138"/>
      <c r="H264" s="138"/>
      <c r="I264" s="138"/>
      <c r="J264" s="138"/>
      <c r="K264" s="138"/>
      <c r="L264" s="139"/>
      <c r="M264" s="10"/>
      <c r="N264" s="10"/>
      <c r="O264" s="10"/>
      <c r="P264" s="10"/>
      <c r="Q264" s="46"/>
      <c r="R264" s="10"/>
      <c r="S264" s="10"/>
      <c r="T264" s="10"/>
      <c r="U264" s="10"/>
      <c r="V264" s="10"/>
      <c r="W264" s="10"/>
      <c r="X264" s="10"/>
      <c r="Y264" s="10"/>
      <c r="Z264" s="10"/>
      <c r="AA264" s="10"/>
      <c r="AB264" s="10"/>
      <c r="AC264" s="10"/>
      <c r="AD264" s="10"/>
      <c r="AE264" s="10"/>
      <c r="AF264" s="10"/>
      <c r="AG264" s="49" t="b">
        <f aca="true" t="shared" si="6" ref="AG264:AG295">IF(AND(Include_Full_Language=TRUE,AG48=TRUE),TRUE,FALSE)</f>
        <v>0</v>
      </c>
      <c r="AH264" s="10"/>
    </row>
    <row r="265" spans="1:34" ht="14.25" thickBot="1">
      <c r="A265" s="10"/>
      <c r="B265" s="108" t="s">
        <v>64</v>
      </c>
      <c r="C265" s="109">
        <v>3.7</v>
      </c>
      <c r="D265" s="126" t="s">
        <v>299</v>
      </c>
      <c r="E265" s="138"/>
      <c r="F265" s="138"/>
      <c r="G265" s="138"/>
      <c r="H265" s="138"/>
      <c r="I265" s="138"/>
      <c r="J265" s="138"/>
      <c r="K265" s="138"/>
      <c r="L265" s="139"/>
      <c r="M265" s="10"/>
      <c r="N265" s="10"/>
      <c r="O265" s="10"/>
      <c r="P265" s="10"/>
      <c r="Q265" s="46"/>
      <c r="R265" s="10"/>
      <c r="S265" s="10"/>
      <c r="T265" s="10"/>
      <c r="U265" s="10"/>
      <c r="V265" s="10"/>
      <c r="W265" s="10"/>
      <c r="X265" s="10"/>
      <c r="Y265" s="10"/>
      <c r="Z265" s="10"/>
      <c r="AA265" s="10"/>
      <c r="AB265" s="10"/>
      <c r="AC265" s="10"/>
      <c r="AD265" s="10"/>
      <c r="AE265" s="10"/>
      <c r="AF265" s="10"/>
      <c r="AG265" s="49" t="b">
        <f t="shared" si="6"/>
        <v>0</v>
      </c>
      <c r="AH265" s="10"/>
    </row>
    <row r="266" spans="1:34" ht="14.25" thickBot="1">
      <c r="A266" s="10"/>
      <c r="B266" s="108" t="s">
        <v>64</v>
      </c>
      <c r="C266" s="109">
        <v>3.8</v>
      </c>
      <c r="D266" s="140" t="s">
        <v>300</v>
      </c>
      <c r="E266" s="138"/>
      <c r="F266" s="138"/>
      <c r="G266" s="138"/>
      <c r="H266" s="138"/>
      <c r="I266" s="138"/>
      <c r="J266" s="138"/>
      <c r="K266" s="138"/>
      <c r="L266" s="139"/>
      <c r="M266" s="10"/>
      <c r="N266" s="10"/>
      <c r="O266" s="10"/>
      <c r="P266" s="10"/>
      <c r="Q266" s="46"/>
      <c r="R266" s="10"/>
      <c r="S266" s="10"/>
      <c r="T266" s="10"/>
      <c r="U266" s="10"/>
      <c r="V266" s="10"/>
      <c r="W266" s="10"/>
      <c r="X266" s="10"/>
      <c r="Y266" s="10"/>
      <c r="Z266" s="10"/>
      <c r="AA266" s="10"/>
      <c r="AB266" s="10"/>
      <c r="AC266" s="10"/>
      <c r="AD266" s="10"/>
      <c r="AE266" s="10"/>
      <c r="AF266" s="10"/>
      <c r="AG266" s="49" t="b">
        <f t="shared" si="6"/>
        <v>0</v>
      </c>
      <c r="AH266" s="10"/>
    </row>
    <row r="267" spans="1:34" ht="14.25" thickBot="1">
      <c r="A267" s="10"/>
      <c r="B267" s="108" t="s">
        <v>64</v>
      </c>
      <c r="C267" s="109">
        <v>3.9</v>
      </c>
      <c r="D267" s="140" t="s">
        <v>301</v>
      </c>
      <c r="E267" s="138"/>
      <c r="F267" s="138"/>
      <c r="G267" s="138"/>
      <c r="H267" s="138"/>
      <c r="I267" s="138"/>
      <c r="J267" s="138"/>
      <c r="K267" s="138"/>
      <c r="L267" s="139"/>
      <c r="M267" s="10"/>
      <c r="N267" s="10"/>
      <c r="O267" s="10"/>
      <c r="P267" s="10"/>
      <c r="Q267" s="46"/>
      <c r="R267" s="10"/>
      <c r="S267" s="10"/>
      <c r="T267" s="10"/>
      <c r="U267" s="10"/>
      <c r="V267" s="10"/>
      <c r="W267" s="10"/>
      <c r="X267" s="10"/>
      <c r="Y267" s="10"/>
      <c r="Z267" s="10"/>
      <c r="AA267" s="10"/>
      <c r="AB267" s="10"/>
      <c r="AC267" s="10"/>
      <c r="AD267" s="10"/>
      <c r="AE267" s="10"/>
      <c r="AF267" s="10"/>
      <c r="AG267" s="49" t="b">
        <f t="shared" si="6"/>
        <v>0</v>
      </c>
      <c r="AH267" s="10"/>
    </row>
    <row r="268" spans="1:34" ht="14.25" thickBot="1">
      <c r="A268" s="10"/>
      <c r="B268" s="108" t="s">
        <v>64</v>
      </c>
      <c r="C268" s="109" t="s">
        <v>72</v>
      </c>
      <c r="D268" s="148" t="s">
        <v>302</v>
      </c>
      <c r="E268" s="149"/>
      <c r="F268" s="149"/>
      <c r="G268" s="149"/>
      <c r="H268" s="149"/>
      <c r="I268" s="149"/>
      <c r="J268" s="149"/>
      <c r="K268" s="149"/>
      <c r="L268" s="150"/>
      <c r="M268" s="10"/>
      <c r="N268" s="10"/>
      <c r="O268" s="10"/>
      <c r="P268" s="10"/>
      <c r="Q268" s="46"/>
      <c r="R268" s="10"/>
      <c r="S268" s="10"/>
      <c r="T268" s="10"/>
      <c r="U268" s="10"/>
      <c r="V268" s="10"/>
      <c r="W268" s="10"/>
      <c r="X268" s="10"/>
      <c r="Y268" s="10"/>
      <c r="Z268" s="10"/>
      <c r="AA268" s="10"/>
      <c r="AB268" s="10"/>
      <c r="AC268" s="10"/>
      <c r="AD268" s="10"/>
      <c r="AE268" s="10"/>
      <c r="AF268" s="10"/>
      <c r="AG268" s="49" t="b">
        <f t="shared" si="6"/>
        <v>0</v>
      </c>
      <c r="AH268" s="10"/>
    </row>
    <row r="269" spans="1:34" ht="14.25" thickBot="1">
      <c r="A269" s="10"/>
      <c r="B269" s="71" t="s">
        <v>65</v>
      </c>
      <c r="C269" s="72">
        <v>3.1</v>
      </c>
      <c r="D269" s="126" t="s">
        <v>303</v>
      </c>
      <c r="E269" s="138"/>
      <c r="F269" s="138"/>
      <c r="G269" s="138"/>
      <c r="H269" s="138"/>
      <c r="I269" s="138"/>
      <c r="J269" s="138"/>
      <c r="K269" s="138"/>
      <c r="L269" s="139"/>
      <c r="M269" s="10"/>
      <c r="N269" s="10"/>
      <c r="O269" s="10"/>
      <c r="P269" s="10"/>
      <c r="Q269" s="46"/>
      <c r="R269" s="10"/>
      <c r="S269" s="10"/>
      <c r="T269" s="10"/>
      <c r="U269" s="10"/>
      <c r="V269" s="10"/>
      <c r="W269" s="10"/>
      <c r="X269" s="10"/>
      <c r="Y269" s="10"/>
      <c r="Z269" s="10"/>
      <c r="AA269" s="10"/>
      <c r="AB269" s="10"/>
      <c r="AC269" s="10"/>
      <c r="AD269" s="10"/>
      <c r="AE269" s="10"/>
      <c r="AF269" s="10"/>
      <c r="AG269" s="49" t="b">
        <f t="shared" si="6"/>
        <v>0</v>
      </c>
      <c r="AH269" s="10"/>
    </row>
    <row r="270" spans="1:34" ht="14.25" thickBot="1">
      <c r="A270" s="10"/>
      <c r="B270" s="71" t="s">
        <v>65</v>
      </c>
      <c r="C270" s="72">
        <v>3.2</v>
      </c>
      <c r="D270" s="126" t="s">
        <v>304</v>
      </c>
      <c r="E270" s="138"/>
      <c r="F270" s="138"/>
      <c r="G270" s="138"/>
      <c r="H270" s="138"/>
      <c r="I270" s="138"/>
      <c r="J270" s="138"/>
      <c r="K270" s="138"/>
      <c r="L270" s="139"/>
      <c r="M270" s="10"/>
      <c r="N270" s="10"/>
      <c r="O270" s="10"/>
      <c r="P270" s="10"/>
      <c r="Q270" s="46"/>
      <c r="R270" s="10"/>
      <c r="S270" s="10"/>
      <c r="T270" s="10"/>
      <c r="U270" s="10"/>
      <c r="V270" s="10"/>
      <c r="W270" s="10"/>
      <c r="X270" s="10"/>
      <c r="Y270" s="10"/>
      <c r="Z270" s="10"/>
      <c r="AA270" s="10"/>
      <c r="AB270" s="10"/>
      <c r="AC270" s="10"/>
      <c r="AD270" s="10"/>
      <c r="AE270" s="10"/>
      <c r="AF270" s="10"/>
      <c r="AG270" s="49" t="b">
        <f t="shared" si="6"/>
        <v>0</v>
      </c>
      <c r="AH270" s="10"/>
    </row>
    <row r="271" spans="1:34" ht="14.25" thickBot="1">
      <c r="A271" s="10"/>
      <c r="B271" s="71" t="s">
        <v>65</v>
      </c>
      <c r="C271" s="72">
        <v>3.3</v>
      </c>
      <c r="D271" s="126" t="s">
        <v>450</v>
      </c>
      <c r="E271" s="138"/>
      <c r="F271" s="138"/>
      <c r="G271" s="138"/>
      <c r="H271" s="138"/>
      <c r="I271" s="138"/>
      <c r="J271" s="138"/>
      <c r="K271" s="138"/>
      <c r="L271" s="139"/>
      <c r="M271" s="10"/>
      <c r="N271" s="10"/>
      <c r="O271" s="10"/>
      <c r="P271" s="10"/>
      <c r="Q271" s="46"/>
      <c r="R271" s="10"/>
      <c r="S271" s="10"/>
      <c r="T271" s="10"/>
      <c r="U271" s="10"/>
      <c r="V271" s="10"/>
      <c r="W271" s="10"/>
      <c r="X271" s="10"/>
      <c r="Y271" s="10"/>
      <c r="Z271" s="10"/>
      <c r="AA271" s="10"/>
      <c r="AB271" s="10"/>
      <c r="AC271" s="10"/>
      <c r="AD271" s="10"/>
      <c r="AE271" s="10"/>
      <c r="AF271" s="10"/>
      <c r="AG271" s="49" t="b">
        <f t="shared" si="6"/>
        <v>0</v>
      </c>
      <c r="AH271" s="10"/>
    </row>
    <row r="272" spans="1:34" ht="14.25" thickBot="1">
      <c r="A272" s="10"/>
      <c r="B272" s="50" t="s">
        <v>18</v>
      </c>
      <c r="C272" s="53"/>
      <c r="D272" s="41"/>
      <c r="E272" s="41"/>
      <c r="F272" s="41"/>
      <c r="G272" s="41"/>
      <c r="H272" s="41"/>
      <c r="I272" s="41"/>
      <c r="J272" s="41"/>
      <c r="K272" s="41"/>
      <c r="L272" s="41"/>
      <c r="M272" s="10"/>
      <c r="N272" s="10"/>
      <c r="O272" s="10"/>
      <c r="P272" s="10"/>
      <c r="Q272" s="46"/>
      <c r="R272" s="10"/>
      <c r="S272" s="10"/>
      <c r="T272" s="10"/>
      <c r="U272" s="10"/>
      <c r="V272" s="10"/>
      <c r="W272" s="10"/>
      <c r="X272" s="10"/>
      <c r="Y272" s="10"/>
      <c r="Z272" s="10"/>
      <c r="AA272" s="10"/>
      <c r="AB272" s="10"/>
      <c r="AC272" s="10"/>
      <c r="AD272" s="10"/>
      <c r="AE272" s="10"/>
      <c r="AF272" s="10"/>
      <c r="AG272" s="49" t="b">
        <f t="shared" si="6"/>
        <v>0</v>
      </c>
      <c r="AH272" s="10"/>
    </row>
    <row r="273" spans="1:34" ht="14.25" thickBot="1">
      <c r="A273" s="10"/>
      <c r="B273" s="104" t="s">
        <v>63</v>
      </c>
      <c r="C273" s="105">
        <v>4.1</v>
      </c>
      <c r="D273" s="126" t="s">
        <v>468</v>
      </c>
      <c r="E273" s="138"/>
      <c r="F273" s="138"/>
      <c r="G273" s="138"/>
      <c r="H273" s="138"/>
      <c r="I273" s="138"/>
      <c r="J273" s="138"/>
      <c r="K273" s="138"/>
      <c r="L273" s="139"/>
      <c r="M273" s="10"/>
      <c r="N273" s="10"/>
      <c r="O273" s="10"/>
      <c r="P273" s="10"/>
      <c r="Q273" s="46"/>
      <c r="R273" s="10"/>
      <c r="S273" s="10"/>
      <c r="T273" s="10"/>
      <c r="U273" s="10"/>
      <c r="V273" s="10"/>
      <c r="W273" s="10"/>
      <c r="X273" s="10"/>
      <c r="Y273" s="10"/>
      <c r="Z273" s="10"/>
      <c r="AA273" s="10"/>
      <c r="AB273" s="10"/>
      <c r="AC273" s="10"/>
      <c r="AD273" s="10"/>
      <c r="AE273" s="10"/>
      <c r="AF273" s="10"/>
      <c r="AG273" s="49" t="b">
        <f t="shared" si="6"/>
        <v>0</v>
      </c>
      <c r="AH273" s="10"/>
    </row>
    <row r="274" spans="1:34" ht="14.25" thickBot="1">
      <c r="A274" s="10"/>
      <c r="B274" s="104" t="s">
        <v>63</v>
      </c>
      <c r="C274" s="105">
        <v>4.2</v>
      </c>
      <c r="D274" s="126" t="s">
        <v>469</v>
      </c>
      <c r="E274" s="138"/>
      <c r="F274" s="138"/>
      <c r="G274" s="138"/>
      <c r="H274" s="138"/>
      <c r="I274" s="138"/>
      <c r="J274" s="138"/>
      <c r="K274" s="138"/>
      <c r="L274" s="139"/>
      <c r="M274" s="10"/>
      <c r="N274" s="10"/>
      <c r="O274" s="10"/>
      <c r="P274" s="10"/>
      <c r="Q274" s="46"/>
      <c r="R274" s="10"/>
      <c r="S274" s="10"/>
      <c r="T274" s="10"/>
      <c r="U274" s="10"/>
      <c r="V274" s="10"/>
      <c r="W274" s="10"/>
      <c r="X274" s="10"/>
      <c r="Y274" s="10"/>
      <c r="Z274" s="10"/>
      <c r="AA274" s="10"/>
      <c r="AB274" s="10"/>
      <c r="AC274" s="10"/>
      <c r="AD274" s="10"/>
      <c r="AE274" s="10"/>
      <c r="AF274" s="10"/>
      <c r="AG274" s="49" t="b">
        <f t="shared" si="6"/>
        <v>0</v>
      </c>
      <c r="AH274" s="10"/>
    </row>
    <row r="275" spans="1:34" ht="14.25" thickBot="1">
      <c r="A275" s="10"/>
      <c r="B275" s="108" t="s">
        <v>64</v>
      </c>
      <c r="C275" s="109">
        <v>4.1</v>
      </c>
      <c r="D275" s="126" t="s">
        <v>305</v>
      </c>
      <c r="E275" s="138"/>
      <c r="F275" s="138"/>
      <c r="G275" s="138"/>
      <c r="H275" s="138"/>
      <c r="I275" s="138"/>
      <c r="J275" s="138"/>
      <c r="K275" s="138"/>
      <c r="L275" s="139"/>
      <c r="M275" s="10"/>
      <c r="N275" s="10"/>
      <c r="O275" s="10"/>
      <c r="P275" s="10"/>
      <c r="Q275" s="46"/>
      <c r="R275" s="10"/>
      <c r="S275" s="10"/>
      <c r="T275" s="10"/>
      <c r="U275" s="10"/>
      <c r="V275" s="10"/>
      <c r="W275" s="10"/>
      <c r="X275" s="10"/>
      <c r="Y275" s="10"/>
      <c r="Z275" s="10"/>
      <c r="AA275" s="10"/>
      <c r="AB275" s="10"/>
      <c r="AC275" s="10"/>
      <c r="AD275" s="10"/>
      <c r="AE275" s="10"/>
      <c r="AF275" s="10"/>
      <c r="AG275" s="49" t="b">
        <f t="shared" si="6"/>
        <v>0</v>
      </c>
      <c r="AH275" s="10"/>
    </row>
    <row r="276" spans="1:34" ht="14.25" thickBot="1">
      <c r="A276" s="10"/>
      <c r="B276" s="108" t="s">
        <v>64</v>
      </c>
      <c r="C276" s="109">
        <v>4.2</v>
      </c>
      <c r="D276" s="126" t="s">
        <v>306</v>
      </c>
      <c r="E276" s="138"/>
      <c r="F276" s="138"/>
      <c r="G276" s="138"/>
      <c r="H276" s="138"/>
      <c r="I276" s="138"/>
      <c r="J276" s="138"/>
      <c r="K276" s="138"/>
      <c r="L276" s="139"/>
      <c r="M276" s="10"/>
      <c r="N276" s="10"/>
      <c r="O276" s="10"/>
      <c r="P276" s="10"/>
      <c r="Q276" s="46"/>
      <c r="R276" s="10"/>
      <c r="S276" s="10"/>
      <c r="T276" s="10"/>
      <c r="U276" s="10"/>
      <c r="V276" s="10"/>
      <c r="W276" s="10"/>
      <c r="X276" s="10"/>
      <c r="Y276" s="10"/>
      <c r="Z276" s="10"/>
      <c r="AA276" s="10"/>
      <c r="AB276" s="10"/>
      <c r="AC276" s="10"/>
      <c r="AD276" s="10"/>
      <c r="AE276" s="10"/>
      <c r="AF276" s="10"/>
      <c r="AG276" s="49" t="b">
        <f t="shared" si="6"/>
        <v>0</v>
      </c>
      <c r="AH276" s="10"/>
    </row>
    <row r="277" spans="1:34" ht="14.25" thickBot="1">
      <c r="A277" s="10"/>
      <c r="B277" s="108" t="s">
        <v>64</v>
      </c>
      <c r="C277" s="109">
        <v>4.3</v>
      </c>
      <c r="D277" s="126" t="s">
        <v>307</v>
      </c>
      <c r="E277" s="138"/>
      <c r="F277" s="138"/>
      <c r="G277" s="138"/>
      <c r="H277" s="138"/>
      <c r="I277" s="138"/>
      <c r="J277" s="138"/>
      <c r="K277" s="138"/>
      <c r="L277" s="139"/>
      <c r="M277" s="10"/>
      <c r="N277" s="10"/>
      <c r="O277" s="10"/>
      <c r="P277" s="10"/>
      <c r="Q277" s="46"/>
      <c r="R277" s="10"/>
      <c r="S277" s="10"/>
      <c r="T277" s="10"/>
      <c r="U277" s="10"/>
      <c r="V277" s="10"/>
      <c r="W277" s="10"/>
      <c r="X277" s="10"/>
      <c r="Y277" s="10"/>
      <c r="Z277" s="10"/>
      <c r="AA277" s="10"/>
      <c r="AB277" s="10"/>
      <c r="AC277" s="10"/>
      <c r="AD277" s="10"/>
      <c r="AE277" s="10"/>
      <c r="AF277" s="10"/>
      <c r="AG277" s="49" t="b">
        <f t="shared" si="6"/>
        <v>0</v>
      </c>
      <c r="AH277" s="10"/>
    </row>
    <row r="278" spans="1:34" ht="14.25" thickBot="1">
      <c r="A278" s="10"/>
      <c r="B278" s="108" t="s">
        <v>64</v>
      </c>
      <c r="C278" s="109">
        <v>4.4</v>
      </c>
      <c r="D278" s="126" t="s">
        <v>308</v>
      </c>
      <c r="E278" s="138"/>
      <c r="F278" s="138"/>
      <c r="G278" s="138"/>
      <c r="H278" s="138"/>
      <c r="I278" s="138"/>
      <c r="J278" s="138"/>
      <c r="K278" s="138"/>
      <c r="L278" s="139"/>
      <c r="M278" s="10"/>
      <c r="N278" s="10"/>
      <c r="O278" s="10"/>
      <c r="P278" s="10"/>
      <c r="Q278" s="46"/>
      <c r="R278" s="10"/>
      <c r="S278" s="10"/>
      <c r="T278" s="10"/>
      <c r="U278" s="10"/>
      <c r="V278" s="10"/>
      <c r="W278" s="10"/>
      <c r="X278" s="10"/>
      <c r="Y278" s="10"/>
      <c r="Z278" s="10"/>
      <c r="AA278" s="10"/>
      <c r="AB278" s="10"/>
      <c r="AC278" s="10"/>
      <c r="AD278" s="10"/>
      <c r="AE278" s="10"/>
      <c r="AF278" s="10"/>
      <c r="AG278" s="49" t="b">
        <f t="shared" si="6"/>
        <v>0</v>
      </c>
      <c r="AH278" s="10"/>
    </row>
    <row r="279" spans="1:34" ht="14.25" thickBot="1">
      <c r="A279" s="10"/>
      <c r="B279" s="108" t="s">
        <v>64</v>
      </c>
      <c r="C279" s="109">
        <v>4.5</v>
      </c>
      <c r="D279" s="148" t="s">
        <v>309</v>
      </c>
      <c r="E279" s="149"/>
      <c r="F279" s="149"/>
      <c r="G279" s="149"/>
      <c r="H279" s="149"/>
      <c r="I279" s="149"/>
      <c r="J279" s="149"/>
      <c r="K279" s="149"/>
      <c r="L279" s="150"/>
      <c r="M279" s="10"/>
      <c r="N279" s="10"/>
      <c r="O279" s="10"/>
      <c r="P279" s="10"/>
      <c r="Q279" s="46"/>
      <c r="R279" s="10"/>
      <c r="S279" s="10"/>
      <c r="T279" s="10"/>
      <c r="U279" s="10"/>
      <c r="V279" s="10"/>
      <c r="W279" s="10"/>
      <c r="X279" s="10"/>
      <c r="Y279" s="10"/>
      <c r="Z279" s="10"/>
      <c r="AA279" s="10"/>
      <c r="AB279" s="10"/>
      <c r="AC279" s="10"/>
      <c r="AD279" s="10"/>
      <c r="AE279" s="10"/>
      <c r="AF279" s="10"/>
      <c r="AG279" s="49" t="b">
        <f t="shared" si="6"/>
        <v>0</v>
      </c>
      <c r="AH279" s="10"/>
    </row>
    <row r="280" spans="1:34" ht="14.25" thickBot="1">
      <c r="A280" s="10"/>
      <c r="B280" s="50" t="s">
        <v>19</v>
      </c>
      <c r="C280" s="53"/>
      <c r="D280" s="41"/>
      <c r="E280" s="41"/>
      <c r="F280" s="41"/>
      <c r="G280" s="41"/>
      <c r="H280" s="41"/>
      <c r="I280" s="41"/>
      <c r="J280" s="41"/>
      <c r="K280" s="41"/>
      <c r="L280" s="41"/>
      <c r="M280" s="10"/>
      <c r="N280" s="10"/>
      <c r="O280" s="10"/>
      <c r="P280" s="10"/>
      <c r="Q280" s="46"/>
      <c r="R280" s="10"/>
      <c r="S280" s="10"/>
      <c r="T280" s="10"/>
      <c r="U280" s="10"/>
      <c r="V280" s="10"/>
      <c r="W280" s="10"/>
      <c r="X280" s="10"/>
      <c r="Y280" s="10"/>
      <c r="Z280" s="10"/>
      <c r="AA280" s="10"/>
      <c r="AB280" s="10"/>
      <c r="AC280" s="10"/>
      <c r="AD280" s="10"/>
      <c r="AE280" s="10"/>
      <c r="AF280" s="10"/>
      <c r="AG280" s="49" t="b">
        <f t="shared" si="6"/>
        <v>0</v>
      </c>
      <c r="AH280" s="10"/>
    </row>
    <row r="281" spans="1:34" ht="14.25" thickBot="1">
      <c r="A281" s="10"/>
      <c r="B281" s="104" t="s">
        <v>63</v>
      </c>
      <c r="C281" s="105">
        <v>5.1</v>
      </c>
      <c r="D281" s="144" t="s">
        <v>310</v>
      </c>
      <c r="E281" s="136"/>
      <c r="F281" s="136"/>
      <c r="G281" s="136"/>
      <c r="H281" s="136"/>
      <c r="I281" s="136"/>
      <c r="J281" s="136"/>
      <c r="K281" s="136"/>
      <c r="L281" s="137"/>
      <c r="M281" s="10"/>
      <c r="N281" s="10"/>
      <c r="O281" s="10"/>
      <c r="P281" s="10"/>
      <c r="Q281" s="46"/>
      <c r="R281" s="10"/>
      <c r="S281" s="10"/>
      <c r="T281" s="10"/>
      <c r="U281" s="10"/>
      <c r="V281" s="10"/>
      <c r="W281" s="10"/>
      <c r="X281" s="10"/>
      <c r="Y281" s="10"/>
      <c r="Z281" s="10"/>
      <c r="AA281" s="10"/>
      <c r="AB281" s="10"/>
      <c r="AC281" s="10"/>
      <c r="AD281" s="10"/>
      <c r="AE281" s="10"/>
      <c r="AF281" s="10"/>
      <c r="AG281" s="49" t="b">
        <f t="shared" si="6"/>
        <v>0</v>
      </c>
      <c r="AH281" s="10"/>
    </row>
    <row r="282" spans="1:34" ht="14.25" thickBot="1">
      <c r="A282" s="10"/>
      <c r="B282" s="104" t="s">
        <v>63</v>
      </c>
      <c r="C282" s="105">
        <v>5.2</v>
      </c>
      <c r="D282" s="144" t="s">
        <v>311</v>
      </c>
      <c r="E282" s="136"/>
      <c r="F282" s="136"/>
      <c r="G282" s="136"/>
      <c r="H282" s="136"/>
      <c r="I282" s="136"/>
      <c r="J282" s="136"/>
      <c r="K282" s="136"/>
      <c r="L282" s="137"/>
      <c r="M282" s="10"/>
      <c r="N282" s="10"/>
      <c r="O282" s="10"/>
      <c r="P282" s="10"/>
      <c r="Q282" s="46"/>
      <c r="R282" s="10"/>
      <c r="S282" s="10"/>
      <c r="T282" s="10"/>
      <c r="U282" s="10"/>
      <c r="V282" s="10"/>
      <c r="W282" s="10"/>
      <c r="X282" s="10"/>
      <c r="Y282" s="10"/>
      <c r="Z282" s="10"/>
      <c r="AA282" s="10"/>
      <c r="AB282" s="10"/>
      <c r="AC282" s="10"/>
      <c r="AD282" s="10"/>
      <c r="AE282" s="10"/>
      <c r="AF282" s="10"/>
      <c r="AG282" s="49" t="b">
        <f t="shared" si="6"/>
        <v>0</v>
      </c>
      <c r="AH282" s="10"/>
    </row>
    <row r="283" spans="1:34" ht="14.25" thickBot="1">
      <c r="A283" s="10"/>
      <c r="B283" s="108" t="s">
        <v>64</v>
      </c>
      <c r="C283" s="109">
        <v>5.1</v>
      </c>
      <c r="D283" s="135" t="s">
        <v>312</v>
      </c>
      <c r="E283" s="136"/>
      <c r="F283" s="136"/>
      <c r="G283" s="136"/>
      <c r="H283" s="136"/>
      <c r="I283" s="136"/>
      <c r="J283" s="136"/>
      <c r="K283" s="136"/>
      <c r="L283" s="137"/>
      <c r="M283" s="10"/>
      <c r="N283" s="10"/>
      <c r="O283" s="10"/>
      <c r="P283" s="10"/>
      <c r="Q283" s="46"/>
      <c r="R283" s="10"/>
      <c r="S283" s="10"/>
      <c r="T283" s="10"/>
      <c r="U283" s="10"/>
      <c r="V283" s="10"/>
      <c r="W283" s="10"/>
      <c r="X283" s="10"/>
      <c r="Y283" s="10"/>
      <c r="Z283" s="10"/>
      <c r="AA283" s="10"/>
      <c r="AB283" s="10"/>
      <c r="AC283" s="10"/>
      <c r="AD283" s="10"/>
      <c r="AE283" s="10"/>
      <c r="AF283" s="10"/>
      <c r="AG283" s="49" t="b">
        <f t="shared" si="6"/>
        <v>0</v>
      </c>
      <c r="AH283" s="10"/>
    </row>
    <row r="284" spans="1:34" ht="14.25" thickBot="1">
      <c r="A284" s="10"/>
      <c r="B284" s="108" t="s">
        <v>64</v>
      </c>
      <c r="C284" s="109">
        <v>5.2</v>
      </c>
      <c r="D284" s="144" t="s">
        <v>313</v>
      </c>
      <c r="E284" s="136"/>
      <c r="F284" s="136"/>
      <c r="G284" s="136"/>
      <c r="H284" s="136"/>
      <c r="I284" s="136"/>
      <c r="J284" s="136"/>
      <c r="K284" s="136"/>
      <c r="L284" s="137"/>
      <c r="M284" s="10"/>
      <c r="N284" s="10"/>
      <c r="O284" s="10"/>
      <c r="P284" s="10"/>
      <c r="Q284" s="46"/>
      <c r="R284" s="10"/>
      <c r="S284" s="10"/>
      <c r="T284" s="10"/>
      <c r="U284" s="10"/>
      <c r="V284" s="10"/>
      <c r="W284" s="10"/>
      <c r="X284" s="10"/>
      <c r="Y284" s="10"/>
      <c r="Z284" s="10"/>
      <c r="AA284" s="10"/>
      <c r="AB284" s="10"/>
      <c r="AC284" s="10"/>
      <c r="AD284" s="10"/>
      <c r="AE284" s="10"/>
      <c r="AF284" s="10"/>
      <c r="AG284" s="49" t="b">
        <f t="shared" si="6"/>
        <v>0</v>
      </c>
      <c r="AH284" s="10"/>
    </row>
    <row r="285" spans="1:34" ht="14.25" thickBot="1">
      <c r="A285" s="10"/>
      <c r="B285" s="71" t="s">
        <v>65</v>
      </c>
      <c r="C285" s="72">
        <v>5.1</v>
      </c>
      <c r="D285" s="135" t="s">
        <v>314</v>
      </c>
      <c r="E285" s="136"/>
      <c r="F285" s="136"/>
      <c r="G285" s="136"/>
      <c r="H285" s="136"/>
      <c r="I285" s="136"/>
      <c r="J285" s="136"/>
      <c r="K285" s="136"/>
      <c r="L285" s="137"/>
      <c r="M285" s="10"/>
      <c r="N285" s="10"/>
      <c r="O285" s="10"/>
      <c r="P285" s="10"/>
      <c r="Q285" s="46"/>
      <c r="R285" s="10"/>
      <c r="S285" s="10"/>
      <c r="T285" s="10"/>
      <c r="U285" s="10"/>
      <c r="V285" s="10"/>
      <c r="W285" s="10"/>
      <c r="X285" s="10"/>
      <c r="Y285" s="10"/>
      <c r="Z285" s="10"/>
      <c r="AA285" s="10"/>
      <c r="AB285" s="10"/>
      <c r="AC285" s="10"/>
      <c r="AD285" s="10"/>
      <c r="AE285" s="10"/>
      <c r="AF285" s="10"/>
      <c r="AG285" s="49" t="b">
        <f t="shared" si="6"/>
        <v>0</v>
      </c>
      <c r="AH285" s="10"/>
    </row>
    <row r="286" spans="1:34" ht="14.25" thickBot="1">
      <c r="A286" s="10"/>
      <c r="B286" s="71" t="s">
        <v>65</v>
      </c>
      <c r="C286" s="72">
        <v>5.2</v>
      </c>
      <c r="D286" s="135" t="s">
        <v>315</v>
      </c>
      <c r="E286" s="136"/>
      <c r="F286" s="136"/>
      <c r="G286" s="136"/>
      <c r="H286" s="136"/>
      <c r="I286" s="136"/>
      <c r="J286" s="136"/>
      <c r="K286" s="136"/>
      <c r="L286" s="137"/>
      <c r="M286" s="10"/>
      <c r="N286" s="10"/>
      <c r="O286" s="10"/>
      <c r="P286" s="10"/>
      <c r="Q286" s="46"/>
      <c r="R286" s="10"/>
      <c r="S286" s="10"/>
      <c r="T286" s="10"/>
      <c r="U286" s="10"/>
      <c r="V286" s="10"/>
      <c r="W286" s="10"/>
      <c r="X286" s="10"/>
      <c r="Y286" s="10"/>
      <c r="Z286" s="10"/>
      <c r="AA286" s="10"/>
      <c r="AB286" s="10"/>
      <c r="AC286" s="10"/>
      <c r="AD286" s="10"/>
      <c r="AE286" s="10"/>
      <c r="AF286" s="10"/>
      <c r="AG286" s="49" t="b">
        <f t="shared" si="6"/>
        <v>0</v>
      </c>
      <c r="AH286" s="10"/>
    </row>
    <row r="287" spans="1:34" ht="14.25" thickBot="1">
      <c r="A287" s="46"/>
      <c r="B287" s="71" t="s">
        <v>65</v>
      </c>
      <c r="C287" s="72">
        <v>5.3</v>
      </c>
      <c r="D287" s="135" t="s">
        <v>316</v>
      </c>
      <c r="E287" s="136"/>
      <c r="F287" s="136"/>
      <c r="G287" s="136"/>
      <c r="H287" s="136"/>
      <c r="I287" s="136"/>
      <c r="J287" s="136"/>
      <c r="K287" s="136"/>
      <c r="L287" s="137"/>
      <c r="M287" s="46"/>
      <c r="N287" s="46"/>
      <c r="O287" s="46"/>
      <c r="P287" s="46"/>
      <c r="Q287" s="46"/>
      <c r="R287" s="46"/>
      <c r="S287" s="46"/>
      <c r="T287" s="46"/>
      <c r="U287" s="46"/>
      <c r="V287" s="46"/>
      <c r="W287" s="46"/>
      <c r="X287" s="46"/>
      <c r="Y287" s="46"/>
      <c r="Z287" s="46"/>
      <c r="AA287" s="46"/>
      <c r="AB287" s="46"/>
      <c r="AC287" s="46"/>
      <c r="AD287" s="46"/>
      <c r="AE287" s="46"/>
      <c r="AF287" s="46"/>
      <c r="AG287" s="49" t="b">
        <f t="shared" si="6"/>
        <v>0</v>
      </c>
      <c r="AH287" s="46"/>
    </row>
    <row r="288" spans="1:34" ht="14.25" thickBot="1">
      <c r="A288" s="10"/>
      <c r="B288" s="50" t="s">
        <v>20</v>
      </c>
      <c r="C288" s="53"/>
      <c r="D288" s="41"/>
      <c r="E288" s="41"/>
      <c r="F288" s="41"/>
      <c r="G288" s="41"/>
      <c r="H288" s="41"/>
      <c r="I288" s="41"/>
      <c r="J288" s="41"/>
      <c r="K288" s="41"/>
      <c r="L288" s="41"/>
      <c r="M288" s="10"/>
      <c r="N288" s="10"/>
      <c r="O288" s="10"/>
      <c r="P288" s="10"/>
      <c r="Q288" s="46"/>
      <c r="R288" s="10"/>
      <c r="S288" s="10"/>
      <c r="T288" s="10"/>
      <c r="U288" s="10"/>
      <c r="V288" s="10"/>
      <c r="W288" s="10"/>
      <c r="X288" s="10"/>
      <c r="Y288" s="10"/>
      <c r="Z288" s="10"/>
      <c r="AA288" s="10"/>
      <c r="AB288" s="10"/>
      <c r="AC288" s="10"/>
      <c r="AD288" s="10"/>
      <c r="AE288" s="10"/>
      <c r="AF288" s="10"/>
      <c r="AG288" s="49" t="b">
        <f t="shared" si="6"/>
        <v>0</v>
      </c>
      <c r="AH288" s="10"/>
    </row>
    <row r="289" spans="1:34" ht="14.25" thickBot="1">
      <c r="A289" s="10"/>
      <c r="B289" s="104" t="s">
        <v>63</v>
      </c>
      <c r="C289" s="105">
        <v>6.1</v>
      </c>
      <c r="D289" s="140" t="s">
        <v>317</v>
      </c>
      <c r="E289" s="138"/>
      <c r="F289" s="138"/>
      <c r="G289" s="138"/>
      <c r="H289" s="138"/>
      <c r="I289" s="138"/>
      <c r="J289" s="138"/>
      <c r="K289" s="138"/>
      <c r="L289" s="139"/>
      <c r="M289" s="10"/>
      <c r="N289" s="10"/>
      <c r="O289" s="10"/>
      <c r="P289" s="10"/>
      <c r="Q289" s="46"/>
      <c r="R289" s="10"/>
      <c r="S289" s="10"/>
      <c r="T289" s="10"/>
      <c r="U289" s="10"/>
      <c r="V289" s="10"/>
      <c r="W289" s="10"/>
      <c r="X289" s="10"/>
      <c r="Y289" s="10"/>
      <c r="Z289" s="10"/>
      <c r="AA289" s="10"/>
      <c r="AB289" s="10"/>
      <c r="AC289" s="10"/>
      <c r="AD289" s="10"/>
      <c r="AE289" s="10"/>
      <c r="AF289" s="10"/>
      <c r="AG289" s="49" t="b">
        <f t="shared" si="6"/>
        <v>0</v>
      </c>
      <c r="AH289" s="10"/>
    </row>
    <row r="290" spans="1:34" ht="14.25" thickBot="1">
      <c r="A290" s="10"/>
      <c r="B290" s="104" t="s">
        <v>63</v>
      </c>
      <c r="C290" s="105">
        <v>6.2</v>
      </c>
      <c r="D290" s="126" t="s">
        <v>459</v>
      </c>
      <c r="E290" s="138"/>
      <c r="F290" s="138"/>
      <c r="G290" s="138"/>
      <c r="H290" s="138"/>
      <c r="I290" s="138"/>
      <c r="J290" s="138"/>
      <c r="K290" s="138"/>
      <c r="L290" s="139"/>
      <c r="M290" s="10"/>
      <c r="N290" s="10"/>
      <c r="O290" s="10"/>
      <c r="P290" s="10"/>
      <c r="Q290" s="46"/>
      <c r="R290" s="10"/>
      <c r="S290" s="10"/>
      <c r="T290" s="10"/>
      <c r="U290" s="10"/>
      <c r="V290" s="10"/>
      <c r="W290" s="10"/>
      <c r="X290" s="10"/>
      <c r="Y290" s="10"/>
      <c r="Z290" s="10"/>
      <c r="AA290" s="10"/>
      <c r="AB290" s="10"/>
      <c r="AC290" s="10"/>
      <c r="AD290" s="10"/>
      <c r="AE290" s="10"/>
      <c r="AF290" s="10"/>
      <c r="AG290" s="49" t="b">
        <f t="shared" si="6"/>
        <v>0</v>
      </c>
      <c r="AH290" s="10"/>
    </row>
    <row r="291" spans="1:34" ht="14.25" thickBot="1">
      <c r="A291" s="10"/>
      <c r="B291" s="108" t="s">
        <v>64</v>
      </c>
      <c r="C291" s="109">
        <v>6.1</v>
      </c>
      <c r="D291" s="140" t="s">
        <v>458</v>
      </c>
      <c r="E291" s="138"/>
      <c r="F291" s="138"/>
      <c r="G291" s="138"/>
      <c r="H291" s="138"/>
      <c r="I291" s="138"/>
      <c r="J291" s="138"/>
      <c r="K291" s="138"/>
      <c r="L291" s="139"/>
      <c r="M291" s="10"/>
      <c r="N291" s="10"/>
      <c r="O291" s="10"/>
      <c r="P291" s="10"/>
      <c r="Q291" s="46"/>
      <c r="R291" s="10"/>
      <c r="S291" s="10"/>
      <c r="T291" s="10"/>
      <c r="U291" s="10"/>
      <c r="V291" s="10"/>
      <c r="W291" s="10"/>
      <c r="X291" s="10"/>
      <c r="Y291" s="10"/>
      <c r="Z291" s="10"/>
      <c r="AA291" s="10"/>
      <c r="AB291" s="10"/>
      <c r="AC291" s="10"/>
      <c r="AD291" s="10"/>
      <c r="AE291" s="10"/>
      <c r="AF291" s="10"/>
      <c r="AG291" s="49" t="b">
        <f t="shared" si="6"/>
        <v>0</v>
      </c>
      <c r="AH291" s="10"/>
    </row>
    <row r="292" spans="1:34" ht="14.25" thickBot="1">
      <c r="A292" s="10"/>
      <c r="B292" s="108" t="s">
        <v>64</v>
      </c>
      <c r="C292" s="109">
        <v>6.2</v>
      </c>
      <c r="D292" s="126" t="s">
        <v>462</v>
      </c>
      <c r="E292" s="138"/>
      <c r="F292" s="138"/>
      <c r="G292" s="138"/>
      <c r="H292" s="138"/>
      <c r="I292" s="138"/>
      <c r="J292" s="138"/>
      <c r="K292" s="138"/>
      <c r="L292" s="139"/>
      <c r="M292" s="10"/>
      <c r="N292" s="10"/>
      <c r="O292" s="10"/>
      <c r="P292" s="10"/>
      <c r="Q292" s="46"/>
      <c r="R292" s="10"/>
      <c r="S292" s="10"/>
      <c r="T292" s="10"/>
      <c r="U292" s="10"/>
      <c r="V292" s="10"/>
      <c r="W292" s="10"/>
      <c r="X292" s="10"/>
      <c r="Y292" s="10"/>
      <c r="Z292" s="10"/>
      <c r="AA292" s="10"/>
      <c r="AB292" s="10"/>
      <c r="AC292" s="10"/>
      <c r="AD292" s="10"/>
      <c r="AE292" s="10"/>
      <c r="AF292" s="10"/>
      <c r="AG292" s="49" t="b">
        <f t="shared" si="6"/>
        <v>0</v>
      </c>
      <c r="AH292" s="10"/>
    </row>
    <row r="293" spans="1:34" ht="14.25" thickBot="1">
      <c r="A293" s="10"/>
      <c r="B293" s="108" t="s">
        <v>64</v>
      </c>
      <c r="C293" s="109">
        <v>6.3</v>
      </c>
      <c r="D293" s="126" t="s">
        <v>460</v>
      </c>
      <c r="E293" s="138"/>
      <c r="F293" s="138"/>
      <c r="G293" s="138"/>
      <c r="H293" s="138"/>
      <c r="I293" s="138"/>
      <c r="J293" s="138"/>
      <c r="K293" s="138"/>
      <c r="L293" s="139"/>
      <c r="M293" s="10"/>
      <c r="N293" s="10"/>
      <c r="O293" s="10"/>
      <c r="P293" s="10"/>
      <c r="Q293" s="46"/>
      <c r="R293" s="10"/>
      <c r="S293" s="10"/>
      <c r="T293" s="10"/>
      <c r="U293" s="10"/>
      <c r="V293" s="10"/>
      <c r="W293" s="10"/>
      <c r="X293" s="10"/>
      <c r="Y293" s="10"/>
      <c r="Z293" s="10"/>
      <c r="AA293" s="10"/>
      <c r="AB293" s="10"/>
      <c r="AC293" s="10"/>
      <c r="AD293" s="10"/>
      <c r="AE293" s="10"/>
      <c r="AF293" s="10"/>
      <c r="AG293" s="49" t="b">
        <f t="shared" si="6"/>
        <v>0</v>
      </c>
      <c r="AH293" s="10"/>
    </row>
    <row r="294" spans="1:34" ht="14.25" thickBot="1">
      <c r="A294" s="10"/>
      <c r="B294" s="71" t="s">
        <v>65</v>
      </c>
      <c r="C294" s="72">
        <v>6.1</v>
      </c>
      <c r="D294" s="140" t="s">
        <v>461</v>
      </c>
      <c r="E294" s="138"/>
      <c r="F294" s="138"/>
      <c r="G294" s="138"/>
      <c r="H294" s="138"/>
      <c r="I294" s="138"/>
      <c r="J294" s="138"/>
      <c r="K294" s="138"/>
      <c r="L294" s="139"/>
      <c r="M294" s="10"/>
      <c r="N294" s="10"/>
      <c r="O294" s="10"/>
      <c r="P294" s="10"/>
      <c r="Q294" s="46"/>
      <c r="R294" s="10"/>
      <c r="S294" s="10"/>
      <c r="T294" s="10"/>
      <c r="U294" s="10"/>
      <c r="V294" s="10"/>
      <c r="W294" s="10"/>
      <c r="X294" s="10"/>
      <c r="Y294" s="10"/>
      <c r="Z294" s="10"/>
      <c r="AA294" s="10"/>
      <c r="AB294" s="10"/>
      <c r="AC294" s="10"/>
      <c r="AD294" s="10"/>
      <c r="AE294" s="10"/>
      <c r="AF294" s="10"/>
      <c r="AG294" s="49" t="b">
        <f t="shared" si="6"/>
        <v>0</v>
      </c>
      <c r="AH294" s="10"/>
    </row>
    <row r="295" spans="1:34" ht="14.25" thickBot="1">
      <c r="A295" s="10"/>
      <c r="B295" s="50" t="s">
        <v>22</v>
      </c>
      <c r="C295" s="53"/>
      <c r="D295" s="41"/>
      <c r="E295" s="41"/>
      <c r="F295" s="41"/>
      <c r="G295" s="41"/>
      <c r="H295" s="41"/>
      <c r="I295" s="41"/>
      <c r="J295" s="41"/>
      <c r="K295" s="41"/>
      <c r="L295" s="41"/>
      <c r="M295" s="10"/>
      <c r="N295" s="10"/>
      <c r="O295" s="10"/>
      <c r="P295" s="10"/>
      <c r="Q295" s="46"/>
      <c r="R295" s="10"/>
      <c r="S295" s="10"/>
      <c r="T295" s="10"/>
      <c r="U295" s="10"/>
      <c r="V295" s="10"/>
      <c r="W295" s="10"/>
      <c r="X295" s="10"/>
      <c r="Y295" s="10"/>
      <c r="Z295" s="10"/>
      <c r="AA295" s="10"/>
      <c r="AB295" s="10"/>
      <c r="AC295" s="10"/>
      <c r="AD295" s="10"/>
      <c r="AE295" s="10"/>
      <c r="AF295" s="10"/>
      <c r="AG295" s="49" t="b">
        <f t="shared" si="6"/>
        <v>0</v>
      </c>
      <c r="AH295" s="10"/>
    </row>
    <row r="296" spans="1:34" ht="14.25" thickBot="1">
      <c r="A296" s="10"/>
      <c r="B296" s="104" t="s">
        <v>63</v>
      </c>
      <c r="C296" s="105">
        <v>7.1</v>
      </c>
      <c r="D296" s="144" t="s">
        <v>318</v>
      </c>
      <c r="E296" s="136"/>
      <c r="F296" s="136"/>
      <c r="G296" s="136"/>
      <c r="H296" s="136"/>
      <c r="I296" s="136"/>
      <c r="J296" s="136"/>
      <c r="K296" s="136"/>
      <c r="L296" s="137"/>
      <c r="M296" s="10"/>
      <c r="N296" s="10"/>
      <c r="O296" s="10"/>
      <c r="P296" s="10"/>
      <c r="Q296" s="46"/>
      <c r="R296" s="10"/>
      <c r="S296" s="10"/>
      <c r="T296" s="10"/>
      <c r="U296" s="10"/>
      <c r="V296" s="10"/>
      <c r="W296" s="10"/>
      <c r="X296" s="10"/>
      <c r="Y296" s="10"/>
      <c r="Z296" s="10"/>
      <c r="AA296" s="10"/>
      <c r="AB296" s="10"/>
      <c r="AC296" s="10"/>
      <c r="AD296" s="10"/>
      <c r="AE296" s="10"/>
      <c r="AF296" s="10"/>
      <c r="AG296" s="49" t="b">
        <f aca="true" t="shared" si="7" ref="AG296:AG327">IF(AND(Include_Full_Language=TRUE,AG80=TRUE),TRUE,FALSE)</f>
        <v>0</v>
      </c>
      <c r="AH296" s="10"/>
    </row>
    <row r="297" spans="1:34" ht="14.25" thickBot="1">
      <c r="A297" s="10"/>
      <c r="B297" s="104" t="s">
        <v>63</v>
      </c>
      <c r="C297" s="105">
        <v>7.2</v>
      </c>
      <c r="D297" s="135" t="s">
        <v>451</v>
      </c>
      <c r="E297" s="136"/>
      <c r="F297" s="136"/>
      <c r="G297" s="136"/>
      <c r="H297" s="136"/>
      <c r="I297" s="136"/>
      <c r="J297" s="136"/>
      <c r="K297" s="136"/>
      <c r="L297" s="137"/>
      <c r="M297" s="10"/>
      <c r="N297" s="10"/>
      <c r="O297" s="10"/>
      <c r="P297" s="10"/>
      <c r="Q297" s="46"/>
      <c r="R297" s="10"/>
      <c r="S297" s="10"/>
      <c r="T297" s="10"/>
      <c r="U297" s="10"/>
      <c r="V297" s="10"/>
      <c r="W297" s="10"/>
      <c r="X297" s="10"/>
      <c r="Y297" s="10"/>
      <c r="Z297" s="10"/>
      <c r="AA297" s="10"/>
      <c r="AB297" s="10"/>
      <c r="AC297" s="10"/>
      <c r="AD297" s="10"/>
      <c r="AE297" s="10"/>
      <c r="AF297" s="10"/>
      <c r="AG297" s="49" t="b">
        <f t="shared" si="7"/>
        <v>0</v>
      </c>
      <c r="AH297" s="10"/>
    </row>
    <row r="298" spans="1:34" ht="14.25" thickBot="1">
      <c r="A298" s="10"/>
      <c r="B298" s="104" t="s">
        <v>63</v>
      </c>
      <c r="C298" s="105">
        <v>7.3</v>
      </c>
      <c r="D298" s="135" t="s">
        <v>319</v>
      </c>
      <c r="E298" s="136"/>
      <c r="F298" s="136"/>
      <c r="G298" s="136"/>
      <c r="H298" s="136"/>
      <c r="I298" s="136"/>
      <c r="J298" s="136"/>
      <c r="K298" s="136"/>
      <c r="L298" s="137"/>
      <c r="M298" s="10"/>
      <c r="N298" s="10"/>
      <c r="O298" s="10"/>
      <c r="P298" s="10"/>
      <c r="Q298" s="46"/>
      <c r="R298" s="10"/>
      <c r="S298" s="10"/>
      <c r="T298" s="10"/>
      <c r="U298" s="10"/>
      <c r="V298" s="10"/>
      <c r="W298" s="10"/>
      <c r="X298" s="10"/>
      <c r="Y298" s="10"/>
      <c r="Z298" s="10"/>
      <c r="AA298" s="10"/>
      <c r="AB298" s="10"/>
      <c r="AC298" s="10"/>
      <c r="AD298" s="10"/>
      <c r="AE298" s="10"/>
      <c r="AF298" s="10"/>
      <c r="AG298" s="49" t="b">
        <f t="shared" si="7"/>
        <v>0</v>
      </c>
      <c r="AH298" s="10"/>
    </row>
    <row r="299" spans="1:34" ht="14.25" thickBot="1">
      <c r="A299" s="10"/>
      <c r="B299" s="108" t="s">
        <v>64</v>
      </c>
      <c r="C299" s="109">
        <v>7.1</v>
      </c>
      <c r="D299" s="144" t="s">
        <v>320</v>
      </c>
      <c r="E299" s="136"/>
      <c r="F299" s="136"/>
      <c r="G299" s="136"/>
      <c r="H299" s="136"/>
      <c r="I299" s="136"/>
      <c r="J299" s="136"/>
      <c r="K299" s="136"/>
      <c r="L299" s="137"/>
      <c r="M299" s="10"/>
      <c r="N299" s="10"/>
      <c r="O299" s="10"/>
      <c r="P299" s="10"/>
      <c r="Q299" s="46"/>
      <c r="R299" s="10"/>
      <c r="S299" s="10"/>
      <c r="T299" s="10"/>
      <c r="U299" s="10"/>
      <c r="V299" s="10"/>
      <c r="W299" s="10"/>
      <c r="X299" s="10"/>
      <c r="Y299" s="10"/>
      <c r="Z299" s="10"/>
      <c r="AA299" s="10"/>
      <c r="AB299" s="10"/>
      <c r="AC299" s="10"/>
      <c r="AD299" s="10"/>
      <c r="AE299" s="10"/>
      <c r="AF299" s="10"/>
      <c r="AG299" s="49" t="b">
        <f t="shared" si="7"/>
        <v>0</v>
      </c>
      <c r="AH299" s="10"/>
    </row>
    <row r="300" spans="1:34" ht="14.25" thickBot="1">
      <c r="A300" s="10"/>
      <c r="B300" s="108" t="s">
        <v>64</v>
      </c>
      <c r="C300" s="109">
        <v>7.2</v>
      </c>
      <c r="D300" s="144" t="s">
        <v>321</v>
      </c>
      <c r="E300" s="136"/>
      <c r="F300" s="136"/>
      <c r="G300" s="136"/>
      <c r="H300" s="136"/>
      <c r="I300" s="136"/>
      <c r="J300" s="136"/>
      <c r="K300" s="136"/>
      <c r="L300" s="137"/>
      <c r="M300" s="10"/>
      <c r="N300" s="10"/>
      <c r="O300" s="10"/>
      <c r="P300" s="10"/>
      <c r="Q300" s="46"/>
      <c r="R300" s="10"/>
      <c r="S300" s="10"/>
      <c r="T300" s="10"/>
      <c r="U300" s="10"/>
      <c r="V300" s="10"/>
      <c r="W300" s="10"/>
      <c r="X300" s="10"/>
      <c r="Y300" s="10"/>
      <c r="Z300" s="10"/>
      <c r="AA300" s="10"/>
      <c r="AB300" s="10"/>
      <c r="AC300" s="10"/>
      <c r="AD300" s="10"/>
      <c r="AE300" s="10"/>
      <c r="AF300" s="10"/>
      <c r="AG300" s="49" t="b">
        <f t="shared" si="7"/>
        <v>0</v>
      </c>
      <c r="AH300" s="10"/>
    </row>
    <row r="301" spans="1:34" ht="14.25" thickBot="1">
      <c r="A301" s="10"/>
      <c r="B301" s="108" t="s">
        <v>64</v>
      </c>
      <c r="C301" s="109">
        <v>7.3</v>
      </c>
      <c r="D301" s="135" t="s">
        <v>322</v>
      </c>
      <c r="E301" s="136"/>
      <c r="F301" s="136"/>
      <c r="G301" s="136"/>
      <c r="H301" s="136"/>
      <c r="I301" s="136"/>
      <c r="J301" s="136"/>
      <c r="K301" s="136"/>
      <c r="L301" s="137"/>
      <c r="M301" s="10"/>
      <c r="N301" s="10"/>
      <c r="O301" s="10"/>
      <c r="P301" s="10"/>
      <c r="Q301" s="46"/>
      <c r="R301" s="10"/>
      <c r="S301" s="10"/>
      <c r="T301" s="10"/>
      <c r="U301" s="10"/>
      <c r="V301" s="10"/>
      <c r="W301" s="10"/>
      <c r="X301" s="10"/>
      <c r="Y301" s="10"/>
      <c r="Z301" s="10"/>
      <c r="AA301" s="10"/>
      <c r="AB301" s="10"/>
      <c r="AC301" s="10"/>
      <c r="AD301" s="10"/>
      <c r="AE301" s="10"/>
      <c r="AF301" s="10"/>
      <c r="AG301" s="49" t="b">
        <f t="shared" si="7"/>
        <v>0</v>
      </c>
      <c r="AH301" s="10"/>
    </row>
    <row r="302" spans="1:34" ht="14.25" thickBot="1">
      <c r="A302" s="10"/>
      <c r="B302" s="50" t="s">
        <v>160</v>
      </c>
      <c r="C302" s="53"/>
      <c r="D302" s="41"/>
      <c r="E302" s="41"/>
      <c r="F302" s="41"/>
      <c r="G302" s="41"/>
      <c r="H302" s="41"/>
      <c r="I302" s="41"/>
      <c r="J302" s="41"/>
      <c r="K302" s="41"/>
      <c r="L302" s="41"/>
      <c r="M302" s="10"/>
      <c r="N302" s="10"/>
      <c r="O302" s="10"/>
      <c r="P302" s="10"/>
      <c r="Q302" s="46"/>
      <c r="R302" s="10"/>
      <c r="S302" s="10"/>
      <c r="T302" s="10"/>
      <c r="U302" s="10"/>
      <c r="V302" s="10"/>
      <c r="W302" s="10"/>
      <c r="X302" s="10"/>
      <c r="Y302" s="10"/>
      <c r="Z302" s="10"/>
      <c r="AA302" s="10"/>
      <c r="AB302" s="10"/>
      <c r="AC302" s="10"/>
      <c r="AD302" s="10"/>
      <c r="AE302" s="10"/>
      <c r="AF302" s="10"/>
      <c r="AG302" s="49" t="b">
        <f t="shared" si="7"/>
        <v>0</v>
      </c>
      <c r="AH302" s="10"/>
    </row>
    <row r="303" spans="1:34" ht="14.25" thickBot="1">
      <c r="A303" s="10"/>
      <c r="B303" s="104" t="s">
        <v>63</v>
      </c>
      <c r="C303" s="105">
        <v>8.1</v>
      </c>
      <c r="D303" s="144" t="s">
        <v>323</v>
      </c>
      <c r="E303" s="136"/>
      <c r="F303" s="136"/>
      <c r="G303" s="136"/>
      <c r="H303" s="136"/>
      <c r="I303" s="136"/>
      <c r="J303" s="136"/>
      <c r="K303" s="136"/>
      <c r="L303" s="137"/>
      <c r="M303" s="10"/>
      <c r="N303" s="10"/>
      <c r="O303" s="10"/>
      <c r="P303" s="10"/>
      <c r="Q303" s="46"/>
      <c r="R303" s="10"/>
      <c r="S303" s="10"/>
      <c r="T303" s="10"/>
      <c r="U303" s="10"/>
      <c r="V303" s="10"/>
      <c r="W303" s="10"/>
      <c r="X303" s="10"/>
      <c r="Y303" s="10"/>
      <c r="Z303" s="10"/>
      <c r="AA303" s="10"/>
      <c r="AB303" s="10"/>
      <c r="AC303" s="10"/>
      <c r="AD303" s="10"/>
      <c r="AE303" s="10"/>
      <c r="AF303" s="10"/>
      <c r="AG303" s="49" t="b">
        <f t="shared" si="7"/>
        <v>0</v>
      </c>
      <c r="AH303" s="10"/>
    </row>
    <row r="304" spans="1:34" ht="14.25" thickBot="1">
      <c r="A304" s="10"/>
      <c r="B304" s="104" t="s">
        <v>63</v>
      </c>
      <c r="C304" s="105">
        <v>8.2</v>
      </c>
      <c r="D304" s="144" t="s">
        <v>324</v>
      </c>
      <c r="E304" s="136"/>
      <c r="F304" s="136"/>
      <c r="G304" s="136"/>
      <c r="H304" s="136"/>
      <c r="I304" s="136"/>
      <c r="J304" s="136"/>
      <c r="K304" s="136"/>
      <c r="L304" s="137"/>
      <c r="M304" s="10"/>
      <c r="N304" s="10"/>
      <c r="O304" s="10"/>
      <c r="P304" s="10"/>
      <c r="Q304" s="46"/>
      <c r="R304" s="10"/>
      <c r="S304" s="10"/>
      <c r="T304" s="10"/>
      <c r="U304" s="10"/>
      <c r="V304" s="10"/>
      <c r="W304" s="10"/>
      <c r="X304" s="10"/>
      <c r="Y304" s="10"/>
      <c r="Z304" s="10"/>
      <c r="AA304" s="10"/>
      <c r="AB304" s="10"/>
      <c r="AC304" s="10"/>
      <c r="AD304" s="10"/>
      <c r="AE304" s="10"/>
      <c r="AF304" s="10"/>
      <c r="AG304" s="49" t="b">
        <f t="shared" si="7"/>
        <v>0</v>
      </c>
      <c r="AH304" s="10"/>
    </row>
    <row r="305" spans="1:34" ht="14.25" thickBot="1">
      <c r="A305" s="10"/>
      <c r="B305" s="104" t="s">
        <v>63</v>
      </c>
      <c r="C305" s="105">
        <v>8.3</v>
      </c>
      <c r="D305" s="144" t="s">
        <v>325</v>
      </c>
      <c r="E305" s="136"/>
      <c r="F305" s="136"/>
      <c r="G305" s="136"/>
      <c r="H305" s="136"/>
      <c r="I305" s="136"/>
      <c r="J305" s="136"/>
      <c r="K305" s="136"/>
      <c r="L305" s="137"/>
      <c r="M305" s="10"/>
      <c r="N305" s="10"/>
      <c r="O305" s="10"/>
      <c r="P305" s="10"/>
      <c r="Q305" s="46"/>
      <c r="R305" s="10"/>
      <c r="S305" s="10"/>
      <c r="T305" s="10"/>
      <c r="U305" s="10"/>
      <c r="V305" s="10"/>
      <c r="W305" s="10"/>
      <c r="X305" s="10"/>
      <c r="Y305" s="10"/>
      <c r="Z305" s="10"/>
      <c r="AA305" s="10"/>
      <c r="AB305" s="10"/>
      <c r="AC305" s="10"/>
      <c r="AD305" s="10"/>
      <c r="AE305" s="10"/>
      <c r="AF305" s="10"/>
      <c r="AG305" s="49" t="b">
        <f t="shared" si="7"/>
        <v>0</v>
      </c>
      <c r="AH305" s="10"/>
    </row>
    <row r="306" spans="1:34" ht="14.25" thickBot="1">
      <c r="A306" s="10"/>
      <c r="B306" s="104" t="s">
        <v>63</v>
      </c>
      <c r="C306" s="105">
        <v>8.4</v>
      </c>
      <c r="D306" s="135" t="s">
        <v>326</v>
      </c>
      <c r="E306" s="136"/>
      <c r="F306" s="136"/>
      <c r="G306" s="136"/>
      <c r="H306" s="136"/>
      <c r="I306" s="136"/>
      <c r="J306" s="136"/>
      <c r="K306" s="136"/>
      <c r="L306" s="137"/>
      <c r="M306" s="10"/>
      <c r="N306" s="10"/>
      <c r="O306" s="10"/>
      <c r="P306" s="10"/>
      <c r="Q306" s="46"/>
      <c r="R306" s="10"/>
      <c r="S306" s="10"/>
      <c r="T306" s="10"/>
      <c r="U306" s="10"/>
      <c r="V306" s="10"/>
      <c r="W306" s="10"/>
      <c r="X306" s="10"/>
      <c r="Y306" s="10"/>
      <c r="Z306" s="10"/>
      <c r="AA306" s="10"/>
      <c r="AB306" s="10"/>
      <c r="AC306" s="10"/>
      <c r="AD306" s="10"/>
      <c r="AE306" s="10"/>
      <c r="AF306" s="10"/>
      <c r="AG306" s="49" t="b">
        <f t="shared" si="7"/>
        <v>0</v>
      </c>
      <c r="AH306" s="10"/>
    </row>
    <row r="307" spans="1:34" ht="14.25" thickBot="1">
      <c r="A307" s="10"/>
      <c r="B307" s="108" t="s">
        <v>64</v>
      </c>
      <c r="C307" s="109">
        <v>8.1</v>
      </c>
      <c r="D307" s="144" t="s">
        <v>327</v>
      </c>
      <c r="E307" s="136"/>
      <c r="F307" s="136"/>
      <c r="G307" s="136"/>
      <c r="H307" s="136"/>
      <c r="I307" s="136"/>
      <c r="J307" s="136"/>
      <c r="K307" s="136"/>
      <c r="L307" s="137"/>
      <c r="M307" s="10"/>
      <c r="N307" s="10"/>
      <c r="O307" s="10"/>
      <c r="P307" s="10"/>
      <c r="Q307" s="46"/>
      <c r="R307" s="10"/>
      <c r="S307" s="10"/>
      <c r="T307" s="10"/>
      <c r="U307" s="10"/>
      <c r="V307" s="10"/>
      <c r="W307" s="10"/>
      <c r="X307" s="10"/>
      <c r="Y307" s="10"/>
      <c r="Z307" s="10"/>
      <c r="AA307" s="10"/>
      <c r="AB307" s="10"/>
      <c r="AC307" s="10"/>
      <c r="AD307" s="10"/>
      <c r="AE307" s="10"/>
      <c r="AF307" s="10"/>
      <c r="AG307" s="49" t="b">
        <f t="shared" si="7"/>
        <v>0</v>
      </c>
      <c r="AH307" s="10"/>
    </row>
    <row r="308" spans="1:34" ht="14.25" thickBot="1">
      <c r="A308" s="10"/>
      <c r="B308" s="108" t="s">
        <v>64</v>
      </c>
      <c r="C308" s="109">
        <v>8.2</v>
      </c>
      <c r="D308" s="144" t="s">
        <v>328</v>
      </c>
      <c r="E308" s="136"/>
      <c r="F308" s="136"/>
      <c r="G308" s="136"/>
      <c r="H308" s="136"/>
      <c r="I308" s="136"/>
      <c r="J308" s="136"/>
      <c r="K308" s="136"/>
      <c r="L308" s="137"/>
      <c r="M308" s="10"/>
      <c r="N308" s="10"/>
      <c r="O308" s="10"/>
      <c r="P308" s="10"/>
      <c r="Q308" s="46"/>
      <c r="R308" s="10"/>
      <c r="S308" s="10"/>
      <c r="T308" s="10"/>
      <c r="U308" s="10"/>
      <c r="V308" s="10"/>
      <c r="W308" s="10"/>
      <c r="X308" s="10"/>
      <c r="Y308" s="10"/>
      <c r="Z308" s="10"/>
      <c r="AA308" s="10"/>
      <c r="AB308" s="10"/>
      <c r="AC308" s="10"/>
      <c r="AD308" s="10"/>
      <c r="AE308" s="10"/>
      <c r="AF308" s="10"/>
      <c r="AG308" s="49" t="b">
        <f t="shared" si="7"/>
        <v>0</v>
      </c>
      <c r="AH308" s="10"/>
    </row>
    <row r="309" spans="1:34" ht="14.25" thickBot="1">
      <c r="A309" s="10"/>
      <c r="B309" s="108" t="s">
        <v>64</v>
      </c>
      <c r="C309" s="109">
        <v>8.3</v>
      </c>
      <c r="D309" s="135" t="s">
        <v>329</v>
      </c>
      <c r="E309" s="136"/>
      <c r="F309" s="136"/>
      <c r="G309" s="136"/>
      <c r="H309" s="136"/>
      <c r="I309" s="136"/>
      <c r="J309" s="136"/>
      <c r="K309" s="136"/>
      <c r="L309" s="137"/>
      <c r="M309" s="10"/>
      <c r="N309" s="10"/>
      <c r="O309" s="10"/>
      <c r="P309" s="10"/>
      <c r="Q309" s="46"/>
      <c r="R309" s="10"/>
      <c r="S309" s="10"/>
      <c r="T309" s="10"/>
      <c r="U309" s="10"/>
      <c r="V309" s="10"/>
      <c r="W309" s="10"/>
      <c r="X309" s="10"/>
      <c r="Y309" s="10"/>
      <c r="Z309" s="10"/>
      <c r="AA309" s="10"/>
      <c r="AB309" s="10"/>
      <c r="AC309" s="10"/>
      <c r="AD309" s="10"/>
      <c r="AE309" s="10"/>
      <c r="AF309" s="10"/>
      <c r="AG309" s="49" t="b">
        <f t="shared" si="7"/>
        <v>0</v>
      </c>
      <c r="AH309" s="10"/>
    </row>
    <row r="310" spans="1:34" ht="14.25" thickBot="1">
      <c r="A310" s="10"/>
      <c r="B310" s="71" t="s">
        <v>65</v>
      </c>
      <c r="C310" s="72">
        <v>8.1</v>
      </c>
      <c r="D310" s="144" t="s">
        <v>330</v>
      </c>
      <c r="E310" s="136"/>
      <c r="F310" s="136"/>
      <c r="G310" s="136"/>
      <c r="H310" s="136"/>
      <c r="I310" s="136"/>
      <c r="J310" s="136"/>
      <c r="K310" s="136"/>
      <c r="L310" s="137"/>
      <c r="M310" s="10"/>
      <c r="N310" s="10"/>
      <c r="O310" s="10"/>
      <c r="P310" s="10"/>
      <c r="Q310" s="46"/>
      <c r="R310" s="10"/>
      <c r="S310" s="10"/>
      <c r="T310" s="10"/>
      <c r="U310" s="10"/>
      <c r="V310" s="10"/>
      <c r="W310" s="10"/>
      <c r="X310" s="10"/>
      <c r="Y310" s="10"/>
      <c r="Z310" s="10"/>
      <c r="AA310" s="10"/>
      <c r="AB310" s="10"/>
      <c r="AC310" s="10"/>
      <c r="AD310" s="10"/>
      <c r="AE310" s="10"/>
      <c r="AF310" s="10"/>
      <c r="AG310" s="49" t="b">
        <f t="shared" si="7"/>
        <v>0</v>
      </c>
      <c r="AH310" s="10"/>
    </row>
    <row r="311" spans="1:34" ht="14.25" thickBot="1">
      <c r="A311" s="10"/>
      <c r="B311" s="71" t="s">
        <v>65</v>
      </c>
      <c r="C311" s="72">
        <v>8.2</v>
      </c>
      <c r="D311" s="144" t="s">
        <v>331</v>
      </c>
      <c r="E311" s="136"/>
      <c r="F311" s="136"/>
      <c r="G311" s="136"/>
      <c r="H311" s="136"/>
      <c r="I311" s="136"/>
      <c r="J311" s="136"/>
      <c r="K311" s="136"/>
      <c r="L311" s="137"/>
      <c r="M311" s="10"/>
      <c r="N311" s="10"/>
      <c r="O311" s="10"/>
      <c r="P311" s="10"/>
      <c r="Q311" s="46"/>
      <c r="R311" s="10"/>
      <c r="S311" s="10"/>
      <c r="T311" s="10"/>
      <c r="U311" s="10"/>
      <c r="V311" s="10"/>
      <c r="W311" s="10"/>
      <c r="X311" s="10"/>
      <c r="Y311" s="10"/>
      <c r="Z311" s="10"/>
      <c r="AA311" s="10"/>
      <c r="AB311" s="10"/>
      <c r="AC311" s="10"/>
      <c r="AD311" s="10"/>
      <c r="AE311" s="10"/>
      <c r="AF311" s="10"/>
      <c r="AG311" s="49" t="b">
        <f t="shared" si="7"/>
        <v>0</v>
      </c>
      <c r="AH311" s="10"/>
    </row>
    <row r="312" spans="1:34" ht="14.25" thickBot="1">
      <c r="A312" s="10"/>
      <c r="B312" s="71" t="s">
        <v>65</v>
      </c>
      <c r="C312" s="72">
        <v>8.3</v>
      </c>
      <c r="D312" s="144" t="s">
        <v>332</v>
      </c>
      <c r="E312" s="136"/>
      <c r="F312" s="136"/>
      <c r="G312" s="136"/>
      <c r="H312" s="136"/>
      <c r="I312" s="136"/>
      <c r="J312" s="136"/>
      <c r="K312" s="136"/>
      <c r="L312" s="137"/>
      <c r="M312" s="10"/>
      <c r="N312" s="10"/>
      <c r="O312" s="10"/>
      <c r="P312" s="10"/>
      <c r="Q312" s="46"/>
      <c r="R312" s="10"/>
      <c r="S312" s="10"/>
      <c r="T312" s="10"/>
      <c r="U312" s="10"/>
      <c r="V312" s="10"/>
      <c r="W312" s="10"/>
      <c r="X312" s="10"/>
      <c r="Y312" s="10"/>
      <c r="Z312" s="10"/>
      <c r="AA312" s="10"/>
      <c r="AB312" s="10"/>
      <c r="AC312" s="10"/>
      <c r="AD312" s="10"/>
      <c r="AE312" s="10"/>
      <c r="AF312" s="10"/>
      <c r="AG312" s="49" t="b">
        <f t="shared" si="7"/>
        <v>0</v>
      </c>
      <c r="AH312" s="10"/>
    </row>
    <row r="313" spans="1:34" ht="14.25" thickBot="1">
      <c r="A313" s="10"/>
      <c r="B313" s="50" t="s">
        <v>25</v>
      </c>
      <c r="C313" s="53"/>
      <c r="D313" s="41"/>
      <c r="E313" s="41"/>
      <c r="F313" s="41"/>
      <c r="G313" s="41"/>
      <c r="H313" s="41"/>
      <c r="I313" s="41"/>
      <c r="J313" s="41"/>
      <c r="K313" s="41"/>
      <c r="L313" s="41"/>
      <c r="M313" s="10"/>
      <c r="N313" s="10"/>
      <c r="O313" s="10"/>
      <c r="P313" s="10"/>
      <c r="Q313" s="46"/>
      <c r="R313" s="10"/>
      <c r="S313" s="10"/>
      <c r="T313" s="10"/>
      <c r="U313" s="10"/>
      <c r="V313" s="10"/>
      <c r="W313" s="10"/>
      <c r="X313" s="10"/>
      <c r="Y313" s="10"/>
      <c r="Z313" s="10"/>
      <c r="AA313" s="10"/>
      <c r="AB313" s="10"/>
      <c r="AC313" s="10"/>
      <c r="AD313" s="10"/>
      <c r="AE313" s="10"/>
      <c r="AF313" s="10"/>
      <c r="AG313" s="49" t="b">
        <f t="shared" si="7"/>
        <v>0</v>
      </c>
      <c r="AH313" s="10"/>
    </row>
    <row r="314" spans="1:34" ht="14.25" thickBot="1">
      <c r="A314" s="10"/>
      <c r="B314" s="104" t="s">
        <v>63</v>
      </c>
      <c r="C314" s="105">
        <v>9.1</v>
      </c>
      <c r="D314" s="144" t="s">
        <v>333</v>
      </c>
      <c r="E314" s="136"/>
      <c r="F314" s="136"/>
      <c r="G314" s="136"/>
      <c r="H314" s="136"/>
      <c r="I314" s="136"/>
      <c r="J314" s="136"/>
      <c r="K314" s="136"/>
      <c r="L314" s="137"/>
      <c r="M314" s="10"/>
      <c r="N314" s="10"/>
      <c r="O314" s="10"/>
      <c r="P314" s="10"/>
      <c r="Q314" s="46"/>
      <c r="R314" s="10"/>
      <c r="S314" s="10"/>
      <c r="T314" s="10"/>
      <c r="U314" s="10"/>
      <c r="V314" s="10"/>
      <c r="W314" s="10"/>
      <c r="X314" s="10"/>
      <c r="Y314" s="10"/>
      <c r="Z314" s="10"/>
      <c r="AA314" s="10"/>
      <c r="AB314" s="10"/>
      <c r="AC314" s="10"/>
      <c r="AD314" s="10"/>
      <c r="AE314" s="10"/>
      <c r="AF314" s="10"/>
      <c r="AG314" s="49" t="b">
        <f t="shared" si="7"/>
        <v>0</v>
      </c>
      <c r="AH314" s="10"/>
    </row>
    <row r="315" spans="1:34" ht="14.25" thickBot="1">
      <c r="A315" s="10"/>
      <c r="B315" s="104" t="s">
        <v>63</v>
      </c>
      <c r="C315" s="105">
        <v>9.2</v>
      </c>
      <c r="D315" s="144" t="s">
        <v>334</v>
      </c>
      <c r="E315" s="136"/>
      <c r="F315" s="136"/>
      <c r="G315" s="136"/>
      <c r="H315" s="136"/>
      <c r="I315" s="136"/>
      <c r="J315" s="136"/>
      <c r="K315" s="136"/>
      <c r="L315" s="137"/>
      <c r="M315" s="10"/>
      <c r="N315" s="10"/>
      <c r="O315" s="10"/>
      <c r="P315" s="10"/>
      <c r="Q315" s="46"/>
      <c r="R315" s="10"/>
      <c r="S315" s="10"/>
      <c r="T315" s="10"/>
      <c r="U315" s="10"/>
      <c r="V315" s="10"/>
      <c r="W315" s="10"/>
      <c r="X315" s="10"/>
      <c r="Y315" s="10"/>
      <c r="Z315" s="10"/>
      <c r="AA315" s="10"/>
      <c r="AB315" s="10"/>
      <c r="AC315" s="10"/>
      <c r="AD315" s="10"/>
      <c r="AE315" s="10"/>
      <c r="AF315" s="10"/>
      <c r="AG315" s="49" t="b">
        <f t="shared" si="7"/>
        <v>0</v>
      </c>
      <c r="AH315" s="10"/>
    </row>
    <row r="316" spans="1:34" ht="14.25" thickBot="1">
      <c r="A316" s="10"/>
      <c r="B316" s="104" t="s">
        <v>63</v>
      </c>
      <c r="C316" s="105">
        <v>9.3</v>
      </c>
      <c r="D316" s="135" t="s">
        <v>445</v>
      </c>
      <c r="E316" s="136"/>
      <c r="F316" s="136"/>
      <c r="G316" s="136"/>
      <c r="H316" s="136"/>
      <c r="I316" s="136"/>
      <c r="J316" s="136"/>
      <c r="K316" s="136"/>
      <c r="L316" s="137"/>
      <c r="M316" s="10"/>
      <c r="N316" s="10"/>
      <c r="O316" s="10"/>
      <c r="P316" s="10"/>
      <c r="Q316" s="46"/>
      <c r="R316" s="10"/>
      <c r="S316" s="10"/>
      <c r="T316" s="10"/>
      <c r="U316" s="10"/>
      <c r="V316" s="10"/>
      <c r="W316" s="10"/>
      <c r="X316" s="10"/>
      <c r="Y316" s="10"/>
      <c r="Z316" s="10"/>
      <c r="AA316" s="10"/>
      <c r="AB316" s="10"/>
      <c r="AC316" s="10"/>
      <c r="AD316" s="10"/>
      <c r="AE316" s="10"/>
      <c r="AF316" s="10"/>
      <c r="AG316" s="49" t="b">
        <f t="shared" si="7"/>
        <v>0</v>
      </c>
      <c r="AH316" s="10"/>
    </row>
    <row r="317" spans="1:34" ht="14.25" thickBot="1">
      <c r="A317" s="10"/>
      <c r="B317" s="108" t="s">
        <v>64</v>
      </c>
      <c r="C317" s="109">
        <v>9.1</v>
      </c>
      <c r="D317" s="135" t="s">
        <v>335</v>
      </c>
      <c r="E317" s="136"/>
      <c r="F317" s="136"/>
      <c r="G317" s="136"/>
      <c r="H317" s="136"/>
      <c r="I317" s="136"/>
      <c r="J317" s="136"/>
      <c r="K317" s="136"/>
      <c r="L317" s="137"/>
      <c r="M317" s="10"/>
      <c r="N317" s="10"/>
      <c r="O317" s="10"/>
      <c r="P317" s="10"/>
      <c r="Q317" s="46"/>
      <c r="R317" s="10"/>
      <c r="S317" s="10"/>
      <c r="T317" s="10"/>
      <c r="U317" s="10"/>
      <c r="V317" s="10"/>
      <c r="W317" s="10"/>
      <c r="X317" s="10"/>
      <c r="Y317" s="10"/>
      <c r="Z317" s="10"/>
      <c r="AA317" s="10"/>
      <c r="AB317" s="10"/>
      <c r="AC317" s="10"/>
      <c r="AD317" s="10"/>
      <c r="AE317" s="10"/>
      <c r="AF317" s="10"/>
      <c r="AG317" s="49" t="b">
        <f t="shared" si="7"/>
        <v>0</v>
      </c>
      <c r="AH317" s="10"/>
    </row>
    <row r="318" spans="1:34" ht="14.25" thickBot="1">
      <c r="A318" s="10"/>
      <c r="B318" s="108" t="s">
        <v>64</v>
      </c>
      <c r="C318" s="109">
        <v>9.2</v>
      </c>
      <c r="D318" s="145" t="s">
        <v>336</v>
      </c>
      <c r="E318" s="136"/>
      <c r="F318" s="136"/>
      <c r="G318" s="136"/>
      <c r="H318" s="136"/>
      <c r="I318" s="136"/>
      <c r="J318" s="136"/>
      <c r="K318" s="136"/>
      <c r="L318" s="137"/>
      <c r="M318" s="10"/>
      <c r="N318" s="10"/>
      <c r="O318" s="10"/>
      <c r="P318" s="10"/>
      <c r="Q318" s="46"/>
      <c r="R318" s="10"/>
      <c r="S318" s="10"/>
      <c r="T318" s="10"/>
      <c r="U318" s="10"/>
      <c r="V318" s="10"/>
      <c r="W318" s="10"/>
      <c r="X318" s="10"/>
      <c r="Y318" s="10"/>
      <c r="Z318" s="10"/>
      <c r="AA318" s="10"/>
      <c r="AB318" s="10"/>
      <c r="AC318" s="10"/>
      <c r="AD318" s="10"/>
      <c r="AE318" s="10"/>
      <c r="AF318" s="10"/>
      <c r="AG318" s="49" t="b">
        <f t="shared" si="7"/>
        <v>0</v>
      </c>
      <c r="AH318" s="10"/>
    </row>
    <row r="319" spans="1:34" ht="14.25" thickBot="1">
      <c r="A319" s="10"/>
      <c r="B319" s="108" t="s">
        <v>64</v>
      </c>
      <c r="C319" s="109">
        <v>9.3</v>
      </c>
      <c r="D319" s="135" t="s">
        <v>337</v>
      </c>
      <c r="E319" s="136"/>
      <c r="F319" s="136"/>
      <c r="G319" s="136"/>
      <c r="H319" s="136"/>
      <c r="I319" s="136"/>
      <c r="J319" s="136"/>
      <c r="K319" s="136"/>
      <c r="L319" s="137"/>
      <c r="M319" s="10"/>
      <c r="N319" s="10"/>
      <c r="O319" s="10"/>
      <c r="P319" s="10"/>
      <c r="Q319" s="46"/>
      <c r="R319" s="10"/>
      <c r="S319" s="10"/>
      <c r="T319" s="10"/>
      <c r="U319" s="10"/>
      <c r="V319" s="10"/>
      <c r="W319" s="10"/>
      <c r="X319" s="10"/>
      <c r="Y319" s="10"/>
      <c r="Z319" s="10"/>
      <c r="AA319" s="10"/>
      <c r="AB319" s="10"/>
      <c r="AC319" s="10"/>
      <c r="AD319" s="10"/>
      <c r="AE319" s="10"/>
      <c r="AF319" s="10"/>
      <c r="AG319" s="49" t="b">
        <f t="shared" si="7"/>
        <v>0</v>
      </c>
      <c r="AH319" s="10"/>
    </row>
    <row r="320" spans="1:34" ht="14.25" thickBot="1">
      <c r="A320" s="10"/>
      <c r="B320" s="108" t="s">
        <v>64</v>
      </c>
      <c r="C320" s="109">
        <v>9.4</v>
      </c>
      <c r="D320" s="135" t="s">
        <v>338</v>
      </c>
      <c r="E320" s="136"/>
      <c r="F320" s="136"/>
      <c r="G320" s="136"/>
      <c r="H320" s="136"/>
      <c r="I320" s="136"/>
      <c r="J320" s="136"/>
      <c r="K320" s="136"/>
      <c r="L320" s="137"/>
      <c r="M320" s="10"/>
      <c r="N320" s="10"/>
      <c r="O320" s="10"/>
      <c r="P320" s="10"/>
      <c r="Q320" s="46"/>
      <c r="R320" s="10"/>
      <c r="S320" s="10"/>
      <c r="T320" s="10"/>
      <c r="U320" s="10"/>
      <c r="V320" s="10"/>
      <c r="W320" s="10"/>
      <c r="X320" s="10"/>
      <c r="Y320" s="10"/>
      <c r="Z320" s="10"/>
      <c r="AA320" s="10"/>
      <c r="AB320" s="10"/>
      <c r="AC320" s="10"/>
      <c r="AD320" s="10"/>
      <c r="AE320" s="10"/>
      <c r="AF320" s="10"/>
      <c r="AG320" s="49" t="b">
        <f t="shared" si="7"/>
        <v>0</v>
      </c>
      <c r="AH320" s="10"/>
    </row>
    <row r="321" spans="1:34" ht="14.25" thickBot="1">
      <c r="A321" s="10"/>
      <c r="B321" s="108" t="s">
        <v>64</v>
      </c>
      <c r="C321" s="109">
        <v>9.5</v>
      </c>
      <c r="D321" s="135" t="s">
        <v>339</v>
      </c>
      <c r="E321" s="136"/>
      <c r="F321" s="136"/>
      <c r="G321" s="136"/>
      <c r="H321" s="136"/>
      <c r="I321" s="136"/>
      <c r="J321" s="136"/>
      <c r="K321" s="136"/>
      <c r="L321" s="137"/>
      <c r="M321" s="10"/>
      <c r="N321" s="10"/>
      <c r="O321" s="10"/>
      <c r="P321" s="10"/>
      <c r="Q321" s="46"/>
      <c r="R321" s="10"/>
      <c r="S321" s="10"/>
      <c r="T321" s="10"/>
      <c r="U321" s="10"/>
      <c r="V321" s="10"/>
      <c r="W321" s="10"/>
      <c r="X321" s="10"/>
      <c r="Y321" s="10"/>
      <c r="Z321" s="10"/>
      <c r="AA321" s="10"/>
      <c r="AB321" s="10"/>
      <c r="AC321" s="10"/>
      <c r="AD321" s="10"/>
      <c r="AE321" s="10"/>
      <c r="AF321" s="10"/>
      <c r="AG321" s="49" t="b">
        <f t="shared" si="7"/>
        <v>0</v>
      </c>
      <c r="AH321" s="10"/>
    </row>
    <row r="322" spans="1:34" ht="14.25" thickBot="1">
      <c r="A322" s="10"/>
      <c r="B322" s="108" t="s">
        <v>64</v>
      </c>
      <c r="C322" s="109">
        <v>9.6</v>
      </c>
      <c r="D322" s="135" t="s">
        <v>447</v>
      </c>
      <c r="E322" s="136"/>
      <c r="F322" s="136"/>
      <c r="G322" s="136"/>
      <c r="H322" s="136"/>
      <c r="I322" s="136"/>
      <c r="J322" s="136"/>
      <c r="K322" s="136"/>
      <c r="L322" s="137"/>
      <c r="M322" s="10"/>
      <c r="N322" s="10"/>
      <c r="O322" s="10"/>
      <c r="P322" s="10"/>
      <c r="Q322" s="46"/>
      <c r="R322" s="10"/>
      <c r="S322" s="10"/>
      <c r="T322" s="10"/>
      <c r="U322" s="10"/>
      <c r="V322" s="10"/>
      <c r="W322" s="10"/>
      <c r="X322" s="10"/>
      <c r="Y322" s="10"/>
      <c r="Z322" s="10"/>
      <c r="AA322" s="10"/>
      <c r="AB322" s="10"/>
      <c r="AC322" s="10"/>
      <c r="AD322" s="10"/>
      <c r="AE322" s="10"/>
      <c r="AF322" s="10"/>
      <c r="AG322" s="49" t="b">
        <f t="shared" si="7"/>
        <v>0</v>
      </c>
      <c r="AH322" s="10"/>
    </row>
    <row r="323" spans="1:34" ht="14.25" thickBot="1">
      <c r="A323" s="10"/>
      <c r="B323" s="108" t="s">
        <v>64</v>
      </c>
      <c r="C323" s="109">
        <v>9.7</v>
      </c>
      <c r="D323" s="135" t="s">
        <v>446</v>
      </c>
      <c r="E323" s="136"/>
      <c r="F323" s="136"/>
      <c r="G323" s="136"/>
      <c r="H323" s="136"/>
      <c r="I323" s="136"/>
      <c r="J323" s="136"/>
      <c r="K323" s="136"/>
      <c r="L323" s="137"/>
      <c r="M323" s="10"/>
      <c r="N323" s="10"/>
      <c r="O323" s="10"/>
      <c r="P323" s="10"/>
      <c r="Q323" s="46"/>
      <c r="R323" s="10"/>
      <c r="S323" s="10"/>
      <c r="T323" s="10"/>
      <c r="U323" s="10"/>
      <c r="V323" s="10"/>
      <c r="W323" s="10"/>
      <c r="X323" s="10"/>
      <c r="Y323" s="10"/>
      <c r="Z323" s="10"/>
      <c r="AA323" s="10"/>
      <c r="AB323" s="10"/>
      <c r="AC323" s="10"/>
      <c r="AD323" s="10"/>
      <c r="AE323" s="10"/>
      <c r="AF323" s="10"/>
      <c r="AG323" s="49" t="b">
        <f t="shared" si="7"/>
        <v>0</v>
      </c>
      <c r="AH323" s="10"/>
    </row>
    <row r="324" spans="1:34" ht="14.25" thickBot="1">
      <c r="A324" s="10"/>
      <c r="B324" s="108" t="s">
        <v>64</v>
      </c>
      <c r="C324" s="109">
        <v>9.8</v>
      </c>
      <c r="D324" s="135" t="s">
        <v>340</v>
      </c>
      <c r="E324" s="136"/>
      <c r="F324" s="136"/>
      <c r="G324" s="136"/>
      <c r="H324" s="136"/>
      <c r="I324" s="136"/>
      <c r="J324" s="136"/>
      <c r="K324" s="136"/>
      <c r="L324" s="137"/>
      <c r="M324" s="10"/>
      <c r="N324" s="10"/>
      <c r="O324" s="10"/>
      <c r="P324" s="10"/>
      <c r="Q324" s="46"/>
      <c r="R324" s="10"/>
      <c r="S324" s="10"/>
      <c r="T324" s="10"/>
      <c r="U324" s="10"/>
      <c r="V324" s="10"/>
      <c r="W324" s="10"/>
      <c r="X324" s="10"/>
      <c r="Y324" s="10"/>
      <c r="Z324" s="10"/>
      <c r="AA324" s="10"/>
      <c r="AB324" s="10"/>
      <c r="AC324" s="10"/>
      <c r="AD324" s="10"/>
      <c r="AE324" s="10"/>
      <c r="AF324" s="10"/>
      <c r="AG324" s="49" t="b">
        <f t="shared" si="7"/>
        <v>0</v>
      </c>
      <c r="AH324" s="10"/>
    </row>
    <row r="325" spans="1:34" ht="14.25" thickBot="1">
      <c r="A325" s="10"/>
      <c r="B325" s="71" t="s">
        <v>65</v>
      </c>
      <c r="C325" s="72">
        <v>9.1</v>
      </c>
      <c r="D325" s="144" t="s">
        <v>341</v>
      </c>
      <c r="E325" s="136"/>
      <c r="F325" s="136"/>
      <c r="G325" s="136"/>
      <c r="H325" s="136"/>
      <c r="I325" s="136"/>
      <c r="J325" s="136"/>
      <c r="K325" s="136"/>
      <c r="L325" s="137"/>
      <c r="M325" s="10"/>
      <c r="N325" s="10"/>
      <c r="O325" s="10"/>
      <c r="P325" s="10"/>
      <c r="Q325" s="46"/>
      <c r="R325" s="10"/>
      <c r="S325" s="10"/>
      <c r="T325" s="10"/>
      <c r="U325" s="10"/>
      <c r="V325" s="10"/>
      <c r="W325" s="10"/>
      <c r="X325" s="10"/>
      <c r="Y325" s="10"/>
      <c r="Z325" s="10"/>
      <c r="AA325" s="10"/>
      <c r="AB325" s="10"/>
      <c r="AC325" s="10"/>
      <c r="AD325" s="10"/>
      <c r="AE325" s="10"/>
      <c r="AF325" s="10"/>
      <c r="AG325" s="49" t="b">
        <f t="shared" si="7"/>
        <v>0</v>
      </c>
      <c r="AH325" s="10"/>
    </row>
    <row r="326" spans="1:34" ht="14.25" thickBot="1">
      <c r="A326" s="10"/>
      <c r="B326" s="71" t="s">
        <v>65</v>
      </c>
      <c r="C326" s="72">
        <v>9.2</v>
      </c>
      <c r="D326" s="144" t="s">
        <v>342</v>
      </c>
      <c r="E326" s="136"/>
      <c r="F326" s="136"/>
      <c r="G326" s="136"/>
      <c r="H326" s="136"/>
      <c r="I326" s="136"/>
      <c r="J326" s="136"/>
      <c r="K326" s="136"/>
      <c r="L326" s="137"/>
      <c r="M326" s="10"/>
      <c r="N326" s="10"/>
      <c r="O326" s="10"/>
      <c r="P326" s="10"/>
      <c r="Q326" s="46"/>
      <c r="R326" s="10"/>
      <c r="S326" s="10"/>
      <c r="T326" s="10"/>
      <c r="U326" s="10"/>
      <c r="V326" s="10"/>
      <c r="W326" s="10"/>
      <c r="X326" s="10"/>
      <c r="Y326" s="10"/>
      <c r="Z326" s="10"/>
      <c r="AA326" s="10"/>
      <c r="AB326" s="10"/>
      <c r="AC326" s="10"/>
      <c r="AD326" s="10"/>
      <c r="AE326" s="10"/>
      <c r="AF326" s="10"/>
      <c r="AG326" s="49" t="b">
        <f t="shared" si="7"/>
        <v>0</v>
      </c>
      <c r="AH326" s="10"/>
    </row>
    <row r="327" spans="1:34" ht="14.25" thickBot="1">
      <c r="A327" s="10"/>
      <c r="B327" s="71" t="s">
        <v>65</v>
      </c>
      <c r="C327" s="72">
        <v>9.3</v>
      </c>
      <c r="D327" s="144" t="s">
        <v>343</v>
      </c>
      <c r="E327" s="136"/>
      <c r="F327" s="136"/>
      <c r="G327" s="136"/>
      <c r="H327" s="136"/>
      <c r="I327" s="136"/>
      <c r="J327" s="136"/>
      <c r="K327" s="136"/>
      <c r="L327" s="137"/>
      <c r="M327" s="10"/>
      <c r="N327" s="10"/>
      <c r="O327" s="10"/>
      <c r="P327" s="10"/>
      <c r="Q327" s="46"/>
      <c r="R327" s="10"/>
      <c r="S327" s="10"/>
      <c r="T327" s="10"/>
      <c r="U327" s="10"/>
      <c r="V327" s="10"/>
      <c r="W327" s="10"/>
      <c r="X327" s="10"/>
      <c r="Y327" s="10"/>
      <c r="Z327" s="10"/>
      <c r="AA327" s="10"/>
      <c r="AB327" s="10"/>
      <c r="AC327" s="10"/>
      <c r="AD327" s="10"/>
      <c r="AE327" s="10"/>
      <c r="AF327" s="10"/>
      <c r="AG327" s="49" t="b">
        <f t="shared" si="7"/>
        <v>0</v>
      </c>
      <c r="AH327" s="10"/>
    </row>
    <row r="328" spans="1:34" ht="14.25" thickBot="1">
      <c r="A328" s="10"/>
      <c r="B328" s="71" t="s">
        <v>65</v>
      </c>
      <c r="C328" s="72">
        <v>9.4</v>
      </c>
      <c r="D328" s="135" t="s">
        <v>448</v>
      </c>
      <c r="E328" s="136"/>
      <c r="F328" s="136"/>
      <c r="G328" s="136"/>
      <c r="H328" s="136"/>
      <c r="I328" s="136"/>
      <c r="J328" s="136"/>
      <c r="K328" s="136"/>
      <c r="L328" s="137"/>
      <c r="M328" s="10"/>
      <c r="N328" s="10"/>
      <c r="O328" s="10"/>
      <c r="P328" s="10"/>
      <c r="Q328" s="46"/>
      <c r="R328" s="10"/>
      <c r="S328" s="10"/>
      <c r="T328" s="10"/>
      <c r="U328" s="10"/>
      <c r="V328" s="10"/>
      <c r="W328" s="10"/>
      <c r="X328" s="10"/>
      <c r="Y328" s="10"/>
      <c r="Z328" s="10"/>
      <c r="AA328" s="10"/>
      <c r="AB328" s="10"/>
      <c r="AC328" s="10"/>
      <c r="AD328" s="10"/>
      <c r="AE328" s="10"/>
      <c r="AF328" s="10"/>
      <c r="AG328" s="49" t="b">
        <f aca="true" t="shared" si="8" ref="AG328:AG359">IF(AND(Include_Full_Language=TRUE,AG112=TRUE),TRUE,FALSE)</f>
        <v>0</v>
      </c>
      <c r="AH328" s="10"/>
    </row>
    <row r="329" spans="1:34" ht="14.25" thickBot="1">
      <c r="A329" s="10"/>
      <c r="B329" s="50" t="s">
        <v>179</v>
      </c>
      <c r="C329" s="53"/>
      <c r="D329" s="41"/>
      <c r="E329" s="41"/>
      <c r="F329" s="41"/>
      <c r="G329" s="41"/>
      <c r="H329" s="41"/>
      <c r="I329" s="41"/>
      <c r="J329" s="41"/>
      <c r="K329" s="41"/>
      <c r="L329" s="41"/>
      <c r="M329" s="10"/>
      <c r="N329" s="10"/>
      <c r="O329" s="10"/>
      <c r="P329" s="10"/>
      <c r="Q329" s="46"/>
      <c r="R329" s="10"/>
      <c r="S329" s="10"/>
      <c r="T329" s="10"/>
      <c r="U329" s="10"/>
      <c r="V329" s="10"/>
      <c r="W329" s="10"/>
      <c r="X329" s="10"/>
      <c r="Y329" s="10"/>
      <c r="Z329" s="10"/>
      <c r="AA329" s="10"/>
      <c r="AB329" s="10"/>
      <c r="AC329" s="10"/>
      <c r="AD329" s="10"/>
      <c r="AE329" s="10"/>
      <c r="AF329" s="10"/>
      <c r="AG329" s="49" t="b">
        <f t="shared" si="8"/>
        <v>0</v>
      </c>
      <c r="AH329" s="10"/>
    </row>
    <row r="330" spans="1:34" ht="14.25" thickBot="1">
      <c r="A330" s="10"/>
      <c r="B330" s="104" t="s">
        <v>63</v>
      </c>
      <c r="C330" s="105">
        <v>10.1</v>
      </c>
      <c r="D330" s="140" t="s">
        <v>344</v>
      </c>
      <c r="E330" s="138"/>
      <c r="F330" s="138"/>
      <c r="G330" s="138"/>
      <c r="H330" s="138"/>
      <c r="I330" s="138"/>
      <c r="J330" s="138"/>
      <c r="K330" s="138"/>
      <c r="L330" s="139"/>
      <c r="M330" s="10"/>
      <c r="N330" s="10"/>
      <c r="O330" s="10"/>
      <c r="P330" s="10"/>
      <c r="Q330" s="46"/>
      <c r="R330" s="10"/>
      <c r="S330" s="10"/>
      <c r="T330" s="10"/>
      <c r="U330" s="10"/>
      <c r="V330" s="10"/>
      <c r="W330" s="10"/>
      <c r="X330" s="10"/>
      <c r="Y330" s="10"/>
      <c r="Z330" s="10"/>
      <c r="AA330" s="10"/>
      <c r="AB330" s="10"/>
      <c r="AC330" s="10"/>
      <c r="AD330" s="10"/>
      <c r="AE330" s="10"/>
      <c r="AF330" s="10"/>
      <c r="AG330" s="49" t="b">
        <f t="shared" si="8"/>
        <v>0</v>
      </c>
      <c r="AH330" s="10"/>
    </row>
    <row r="331" spans="1:34" ht="14.25" thickBot="1">
      <c r="A331" s="10"/>
      <c r="B331" s="108" t="s">
        <v>64</v>
      </c>
      <c r="C331" s="109">
        <v>10.1</v>
      </c>
      <c r="D331" s="126" t="s">
        <v>345</v>
      </c>
      <c r="E331" s="138"/>
      <c r="F331" s="138"/>
      <c r="G331" s="138"/>
      <c r="H331" s="138"/>
      <c r="I331" s="138"/>
      <c r="J331" s="138"/>
      <c r="K331" s="138"/>
      <c r="L331" s="139"/>
      <c r="M331" s="10"/>
      <c r="N331" s="10"/>
      <c r="O331" s="10"/>
      <c r="P331" s="10"/>
      <c r="Q331" s="46"/>
      <c r="R331" s="10"/>
      <c r="S331" s="10"/>
      <c r="T331" s="10"/>
      <c r="U331" s="10"/>
      <c r="V331" s="10"/>
      <c r="W331" s="10"/>
      <c r="X331" s="10"/>
      <c r="Y331" s="10"/>
      <c r="Z331" s="10"/>
      <c r="AA331" s="10"/>
      <c r="AB331" s="10"/>
      <c r="AC331" s="10"/>
      <c r="AD331" s="10"/>
      <c r="AE331" s="10"/>
      <c r="AF331" s="10"/>
      <c r="AG331" s="49" t="b">
        <f t="shared" si="8"/>
        <v>0</v>
      </c>
      <c r="AH331" s="10"/>
    </row>
    <row r="332" spans="1:34" ht="14.25" thickBot="1">
      <c r="A332" s="10"/>
      <c r="B332" s="71" t="s">
        <v>65</v>
      </c>
      <c r="C332" s="72">
        <v>10.1</v>
      </c>
      <c r="D332" s="126" t="s">
        <v>346</v>
      </c>
      <c r="E332" s="138"/>
      <c r="F332" s="138"/>
      <c r="G332" s="138"/>
      <c r="H332" s="138"/>
      <c r="I332" s="138"/>
      <c r="J332" s="138"/>
      <c r="K332" s="138"/>
      <c r="L332" s="139"/>
      <c r="M332" s="10"/>
      <c r="N332" s="10"/>
      <c r="O332" s="10"/>
      <c r="P332" s="10"/>
      <c r="Q332" s="46"/>
      <c r="R332" s="10"/>
      <c r="S332" s="10"/>
      <c r="T332" s="10"/>
      <c r="U332" s="10"/>
      <c r="V332" s="10"/>
      <c r="W332" s="10"/>
      <c r="X332" s="10"/>
      <c r="Y332" s="10"/>
      <c r="Z332" s="10"/>
      <c r="AA332" s="10"/>
      <c r="AB332" s="10"/>
      <c r="AC332" s="10"/>
      <c r="AD332" s="10"/>
      <c r="AE332" s="10"/>
      <c r="AF332" s="10"/>
      <c r="AG332" s="49" t="b">
        <f t="shared" si="8"/>
        <v>0</v>
      </c>
      <c r="AH332" s="10"/>
    </row>
    <row r="333" spans="1:34" ht="14.25" thickBot="1">
      <c r="A333" s="10"/>
      <c r="B333" s="50" t="s">
        <v>28</v>
      </c>
      <c r="C333" s="53"/>
      <c r="D333" s="41"/>
      <c r="E333" s="41"/>
      <c r="F333" s="41"/>
      <c r="G333" s="41"/>
      <c r="H333" s="41"/>
      <c r="I333" s="41"/>
      <c r="J333" s="41"/>
      <c r="K333" s="41"/>
      <c r="L333" s="41"/>
      <c r="M333" s="10"/>
      <c r="N333" s="10"/>
      <c r="O333" s="10"/>
      <c r="P333" s="10"/>
      <c r="Q333" s="46"/>
      <c r="R333" s="10"/>
      <c r="S333" s="10"/>
      <c r="T333" s="10"/>
      <c r="U333" s="10"/>
      <c r="V333" s="10"/>
      <c r="W333" s="10"/>
      <c r="X333" s="10"/>
      <c r="Y333" s="10"/>
      <c r="Z333" s="10"/>
      <c r="AA333" s="10"/>
      <c r="AB333" s="10"/>
      <c r="AC333" s="10"/>
      <c r="AD333" s="10"/>
      <c r="AE333" s="10"/>
      <c r="AF333" s="10"/>
      <c r="AG333" s="49" t="b">
        <f t="shared" si="8"/>
        <v>0</v>
      </c>
      <c r="AH333" s="10"/>
    </row>
    <row r="334" spans="1:34" ht="14.25" thickBot="1">
      <c r="A334" s="10"/>
      <c r="B334" s="104" t="s">
        <v>63</v>
      </c>
      <c r="C334" s="105">
        <v>11.1</v>
      </c>
      <c r="D334" s="135" t="s">
        <v>347</v>
      </c>
      <c r="E334" s="136"/>
      <c r="F334" s="136"/>
      <c r="G334" s="136"/>
      <c r="H334" s="136"/>
      <c r="I334" s="136"/>
      <c r="J334" s="136"/>
      <c r="K334" s="136"/>
      <c r="L334" s="137"/>
      <c r="M334" s="10"/>
      <c r="N334" s="10"/>
      <c r="O334" s="10"/>
      <c r="P334" s="10"/>
      <c r="Q334" s="46"/>
      <c r="R334" s="10"/>
      <c r="S334" s="10"/>
      <c r="T334" s="10"/>
      <c r="U334" s="10"/>
      <c r="V334" s="10"/>
      <c r="W334" s="10"/>
      <c r="X334" s="10"/>
      <c r="Y334" s="10"/>
      <c r="Z334" s="10"/>
      <c r="AA334" s="10"/>
      <c r="AB334" s="10"/>
      <c r="AC334" s="10"/>
      <c r="AD334" s="10"/>
      <c r="AE334" s="10"/>
      <c r="AF334" s="10"/>
      <c r="AG334" s="49" t="b">
        <f t="shared" si="8"/>
        <v>0</v>
      </c>
      <c r="AH334" s="10"/>
    </row>
    <row r="335" spans="1:34" ht="14.25" thickBot="1">
      <c r="A335" s="10"/>
      <c r="B335" s="104" t="s">
        <v>63</v>
      </c>
      <c r="C335" s="105">
        <v>11.2</v>
      </c>
      <c r="D335" s="135" t="s">
        <v>348</v>
      </c>
      <c r="E335" s="136"/>
      <c r="F335" s="136"/>
      <c r="G335" s="136"/>
      <c r="H335" s="136"/>
      <c r="I335" s="136"/>
      <c r="J335" s="136"/>
      <c r="K335" s="136"/>
      <c r="L335" s="137"/>
      <c r="M335" s="10"/>
      <c r="N335" s="10"/>
      <c r="O335" s="10"/>
      <c r="P335" s="10"/>
      <c r="Q335" s="46"/>
      <c r="R335" s="10"/>
      <c r="S335" s="10"/>
      <c r="T335" s="10"/>
      <c r="U335" s="10"/>
      <c r="V335" s="10"/>
      <c r="W335" s="10"/>
      <c r="X335" s="10"/>
      <c r="Y335" s="10"/>
      <c r="Z335" s="10"/>
      <c r="AA335" s="10"/>
      <c r="AB335" s="10"/>
      <c r="AC335" s="10"/>
      <c r="AD335" s="10"/>
      <c r="AE335" s="10"/>
      <c r="AF335" s="10"/>
      <c r="AG335" s="49" t="b">
        <f t="shared" si="8"/>
        <v>0</v>
      </c>
      <c r="AH335" s="10"/>
    </row>
    <row r="336" spans="1:34" ht="14.25" thickBot="1">
      <c r="A336" s="46"/>
      <c r="B336" s="104" t="s">
        <v>63</v>
      </c>
      <c r="C336" s="105">
        <v>11.3</v>
      </c>
      <c r="D336" s="135" t="s">
        <v>349</v>
      </c>
      <c r="E336" s="136"/>
      <c r="F336" s="136"/>
      <c r="G336" s="136"/>
      <c r="H336" s="136"/>
      <c r="I336" s="136"/>
      <c r="J336" s="136"/>
      <c r="K336" s="136"/>
      <c r="L336" s="137"/>
      <c r="M336" s="46"/>
      <c r="N336" s="46"/>
      <c r="O336" s="46"/>
      <c r="P336" s="46"/>
      <c r="Q336" s="46"/>
      <c r="R336" s="46"/>
      <c r="S336" s="46"/>
      <c r="T336" s="46"/>
      <c r="U336" s="46"/>
      <c r="V336" s="46"/>
      <c r="W336" s="46"/>
      <c r="X336" s="46"/>
      <c r="Y336" s="46"/>
      <c r="Z336" s="46"/>
      <c r="AA336" s="46"/>
      <c r="AB336" s="46"/>
      <c r="AC336" s="46"/>
      <c r="AD336" s="46"/>
      <c r="AE336" s="46"/>
      <c r="AF336" s="46"/>
      <c r="AG336" s="49" t="b">
        <f t="shared" si="8"/>
        <v>0</v>
      </c>
      <c r="AH336" s="46"/>
    </row>
    <row r="337" spans="1:34" ht="14.25" thickBot="1">
      <c r="A337" s="10"/>
      <c r="B337" s="108" t="s">
        <v>64</v>
      </c>
      <c r="C337" s="109">
        <v>11.1</v>
      </c>
      <c r="D337" s="135" t="s">
        <v>350</v>
      </c>
      <c r="E337" s="136"/>
      <c r="F337" s="136"/>
      <c r="G337" s="136"/>
      <c r="H337" s="136"/>
      <c r="I337" s="136"/>
      <c r="J337" s="136"/>
      <c r="K337" s="136"/>
      <c r="L337" s="137"/>
      <c r="M337" s="10"/>
      <c r="N337" s="10"/>
      <c r="O337" s="10"/>
      <c r="P337" s="10"/>
      <c r="Q337" s="46"/>
      <c r="R337" s="10"/>
      <c r="S337" s="10"/>
      <c r="T337" s="10"/>
      <c r="U337" s="10"/>
      <c r="V337" s="10"/>
      <c r="W337" s="10"/>
      <c r="X337" s="10"/>
      <c r="Y337" s="10"/>
      <c r="Z337" s="10"/>
      <c r="AA337" s="10"/>
      <c r="AB337" s="10"/>
      <c r="AC337" s="10"/>
      <c r="AD337" s="10"/>
      <c r="AE337" s="10"/>
      <c r="AF337" s="10"/>
      <c r="AG337" s="49" t="b">
        <f t="shared" si="8"/>
        <v>0</v>
      </c>
      <c r="AH337" s="10"/>
    </row>
    <row r="338" spans="1:34" ht="14.25" thickBot="1">
      <c r="A338" s="10"/>
      <c r="B338" s="108" t="s">
        <v>64</v>
      </c>
      <c r="C338" s="109">
        <v>11.2</v>
      </c>
      <c r="D338" s="144" t="s">
        <v>351</v>
      </c>
      <c r="E338" s="136"/>
      <c r="F338" s="136"/>
      <c r="G338" s="136"/>
      <c r="H338" s="136"/>
      <c r="I338" s="136"/>
      <c r="J338" s="136"/>
      <c r="K338" s="136"/>
      <c r="L338" s="137"/>
      <c r="M338" s="10"/>
      <c r="N338" s="10"/>
      <c r="O338" s="10"/>
      <c r="P338" s="10"/>
      <c r="Q338" s="46"/>
      <c r="R338" s="10"/>
      <c r="S338" s="10"/>
      <c r="T338" s="10"/>
      <c r="U338" s="10"/>
      <c r="V338" s="10"/>
      <c r="W338" s="10"/>
      <c r="X338" s="10"/>
      <c r="Y338" s="10"/>
      <c r="Z338" s="10"/>
      <c r="AA338" s="10"/>
      <c r="AB338" s="10"/>
      <c r="AC338" s="10"/>
      <c r="AD338" s="10"/>
      <c r="AE338" s="10"/>
      <c r="AF338" s="10"/>
      <c r="AG338" s="49" t="b">
        <f t="shared" si="8"/>
        <v>0</v>
      </c>
      <c r="AH338" s="10"/>
    </row>
    <row r="339" spans="1:34" ht="14.25" thickBot="1">
      <c r="A339" s="10"/>
      <c r="B339" s="108" t="s">
        <v>64</v>
      </c>
      <c r="C339" s="109">
        <v>11.3</v>
      </c>
      <c r="D339" s="145" t="s">
        <v>352</v>
      </c>
      <c r="E339" s="136"/>
      <c r="F339" s="136"/>
      <c r="G339" s="136"/>
      <c r="H339" s="136"/>
      <c r="I339" s="136"/>
      <c r="J339" s="136"/>
      <c r="K339" s="136"/>
      <c r="L339" s="137"/>
      <c r="M339" s="10"/>
      <c r="N339" s="10"/>
      <c r="O339" s="10"/>
      <c r="P339" s="10"/>
      <c r="Q339" s="46"/>
      <c r="R339" s="10"/>
      <c r="S339" s="10"/>
      <c r="T339" s="10"/>
      <c r="U339" s="10"/>
      <c r="V339" s="10"/>
      <c r="W339" s="10"/>
      <c r="X339" s="10"/>
      <c r="Y339" s="10"/>
      <c r="Z339" s="10"/>
      <c r="AA339" s="10"/>
      <c r="AB339" s="10"/>
      <c r="AC339" s="10"/>
      <c r="AD339" s="10"/>
      <c r="AE339" s="10"/>
      <c r="AF339" s="10"/>
      <c r="AG339" s="49" t="b">
        <f t="shared" si="8"/>
        <v>0</v>
      </c>
      <c r="AH339" s="10"/>
    </row>
    <row r="340" spans="1:34" ht="14.25" thickBot="1">
      <c r="A340" s="10"/>
      <c r="B340" s="108" t="s">
        <v>64</v>
      </c>
      <c r="C340" s="109">
        <v>11.4</v>
      </c>
      <c r="D340" s="135" t="s">
        <v>353</v>
      </c>
      <c r="E340" s="136"/>
      <c r="F340" s="136"/>
      <c r="G340" s="136"/>
      <c r="H340" s="136"/>
      <c r="I340" s="136"/>
      <c r="J340" s="136"/>
      <c r="K340" s="136"/>
      <c r="L340" s="137"/>
      <c r="M340" s="10"/>
      <c r="N340" s="10"/>
      <c r="O340" s="10"/>
      <c r="P340" s="10"/>
      <c r="Q340" s="46"/>
      <c r="R340" s="10"/>
      <c r="S340" s="10"/>
      <c r="T340" s="10"/>
      <c r="U340" s="10"/>
      <c r="V340" s="10"/>
      <c r="W340" s="10"/>
      <c r="X340" s="10"/>
      <c r="Y340" s="10"/>
      <c r="Z340" s="10"/>
      <c r="AA340" s="10"/>
      <c r="AB340" s="10"/>
      <c r="AC340" s="10"/>
      <c r="AD340" s="10"/>
      <c r="AE340" s="10"/>
      <c r="AF340" s="10"/>
      <c r="AG340" s="49" t="b">
        <f t="shared" si="8"/>
        <v>0</v>
      </c>
      <c r="AH340" s="10"/>
    </row>
    <row r="341" spans="1:34" ht="14.25" thickBot="1">
      <c r="A341" s="10"/>
      <c r="B341" s="108" t="s">
        <v>64</v>
      </c>
      <c r="C341" s="109">
        <v>11.5</v>
      </c>
      <c r="D341" s="135" t="s">
        <v>354</v>
      </c>
      <c r="E341" s="136"/>
      <c r="F341" s="136"/>
      <c r="G341" s="136"/>
      <c r="H341" s="136"/>
      <c r="I341" s="136"/>
      <c r="J341" s="136"/>
      <c r="K341" s="136"/>
      <c r="L341" s="137"/>
      <c r="M341" s="10"/>
      <c r="N341" s="10"/>
      <c r="O341" s="10"/>
      <c r="P341" s="10"/>
      <c r="Q341" s="46"/>
      <c r="R341" s="10"/>
      <c r="S341" s="10"/>
      <c r="T341" s="10"/>
      <c r="U341" s="10"/>
      <c r="V341" s="10"/>
      <c r="W341" s="10"/>
      <c r="X341" s="10"/>
      <c r="Y341" s="10"/>
      <c r="Z341" s="10"/>
      <c r="AA341" s="10"/>
      <c r="AB341" s="10"/>
      <c r="AC341" s="10"/>
      <c r="AD341" s="10"/>
      <c r="AE341" s="10"/>
      <c r="AF341" s="10"/>
      <c r="AG341" s="49" t="b">
        <f t="shared" si="8"/>
        <v>0</v>
      </c>
      <c r="AH341" s="10"/>
    </row>
    <row r="342" spans="1:34" ht="14.25" thickBot="1">
      <c r="A342" s="10"/>
      <c r="B342" s="108" t="s">
        <v>64</v>
      </c>
      <c r="C342" s="109">
        <v>11.6</v>
      </c>
      <c r="D342" s="144" t="s">
        <v>355</v>
      </c>
      <c r="E342" s="136"/>
      <c r="F342" s="136"/>
      <c r="G342" s="136"/>
      <c r="H342" s="136"/>
      <c r="I342" s="136"/>
      <c r="J342" s="136"/>
      <c r="K342" s="136"/>
      <c r="L342" s="137"/>
      <c r="M342" s="10"/>
      <c r="N342" s="10"/>
      <c r="O342" s="10"/>
      <c r="P342" s="10"/>
      <c r="Q342" s="46"/>
      <c r="R342" s="10"/>
      <c r="S342" s="10"/>
      <c r="T342" s="10"/>
      <c r="U342" s="10"/>
      <c r="V342" s="10"/>
      <c r="W342" s="10"/>
      <c r="X342" s="10"/>
      <c r="Y342" s="10"/>
      <c r="Z342" s="10"/>
      <c r="AA342" s="10"/>
      <c r="AB342" s="10"/>
      <c r="AC342" s="10"/>
      <c r="AD342" s="10"/>
      <c r="AE342" s="10"/>
      <c r="AF342" s="10"/>
      <c r="AG342" s="49" t="b">
        <f t="shared" si="8"/>
        <v>0</v>
      </c>
      <c r="AH342" s="10"/>
    </row>
    <row r="343" spans="1:34" ht="14.25" thickBot="1">
      <c r="A343" s="10"/>
      <c r="B343" s="108" t="s">
        <v>64</v>
      </c>
      <c r="C343" s="109">
        <v>11.7</v>
      </c>
      <c r="D343" s="135" t="s">
        <v>356</v>
      </c>
      <c r="E343" s="136"/>
      <c r="F343" s="136"/>
      <c r="G343" s="136"/>
      <c r="H343" s="136"/>
      <c r="I343" s="136"/>
      <c r="J343" s="136"/>
      <c r="K343" s="136"/>
      <c r="L343" s="137"/>
      <c r="M343" s="10"/>
      <c r="N343" s="10"/>
      <c r="O343" s="10"/>
      <c r="P343" s="10"/>
      <c r="Q343" s="46"/>
      <c r="R343" s="10"/>
      <c r="S343" s="10"/>
      <c r="T343" s="10"/>
      <c r="U343" s="10"/>
      <c r="V343" s="10"/>
      <c r="W343" s="10"/>
      <c r="X343" s="10"/>
      <c r="Y343" s="10"/>
      <c r="Z343" s="10"/>
      <c r="AA343" s="10"/>
      <c r="AB343" s="10"/>
      <c r="AC343" s="10"/>
      <c r="AD343" s="10"/>
      <c r="AE343" s="10"/>
      <c r="AF343" s="10"/>
      <c r="AG343" s="49" t="b">
        <f t="shared" si="8"/>
        <v>0</v>
      </c>
      <c r="AH343" s="10"/>
    </row>
    <row r="344" spans="1:34" ht="14.25" thickBot="1">
      <c r="A344" s="10"/>
      <c r="B344" s="108" t="s">
        <v>64</v>
      </c>
      <c r="C344" s="109">
        <v>11.8</v>
      </c>
      <c r="D344" s="135" t="s">
        <v>452</v>
      </c>
      <c r="E344" s="136"/>
      <c r="F344" s="136"/>
      <c r="G344" s="136"/>
      <c r="H344" s="136"/>
      <c r="I344" s="136"/>
      <c r="J344" s="136"/>
      <c r="K344" s="136"/>
      <c r="L344" s="137"/>
      <c r="M344" s="10"/>
      <c r="N344" s="10"/>
      <c r="O344" s="10"/>
      <c r="P344" s="10"/>
      <c r="Q344" s="46"/>
      <c r="R344" s="10"/>
      <c r="S344" s="10"/>
      <c r="T344" s="10"/>
      <c r="U344" s="10"/>
      <c r="V344" s="10"/>
      <c r="W344" s="10"/>
      <c r="X344" s="10"/>
      <c r="Y344" s="10"/>
      <c r="Z344" s="10"/>
      <c r="AA344" s="10"/>
      <c r="AB344" s="10"/>
      <c r="AC344" s="10"/>
      <c r="AD344" s="10"/>
      <c r="AE344" s="10"/>
      <c r="AF344" s="10"/>
      <c r="AG344" s="49" t="b">
        <f t="shared" si="8"/>
        <v>0</v>
      </c>
      <c r="AH344" s="10"/>
    </row>
    <row r="345" spans="1:34" ht="14.25" thickBot="1">
      <c r="A345" s="10"/>
      <c r="B345" s="71" t="s">
        <v>65</v>
      </c>
      <c r="C345" s="72">
        <v>11.1</v>
      </c>
      <c r="D345" s="144" t="s">
        <v>357</v>
      </c>
      <c r="E345" s="136"/>
      <c r="F345" s="136"/>
      <c r="G345" s="136"/>
      <c r="H345" s="136"/>
      <c r="I345" s="136"/>
      <c r="J345" s="136"/>
      <c r="K345" s="136"/>
      <c r="L345" s="137"/>
      <c r="M345" s="10"/>
      <c r="N345" s="10"/>
      <c r="O345" s="10"/>
      <c r="P345" s="10"/>
      <c r="Q345" s="46"/>
      <c r="R345" s="10"/>
      <c r="S345" s="10"/>
      <c r="T345" s="10"/>
      <c r="U345" s="10"/>
      <c r="V345" s="10"/>
      <c r="W345" s="10"/>
      <c r="X345" s="10"/>
      <c r="Y345" s="10"/>
      <c r="Z345" s="10"/>
      <c r="AA345" s="10"/>
      <c r="AB345" s="10"/>
      <c r="AC345" s="10"/>
      <c r="AD345" s="10"/>
      <c r="AE345" s="10"/>
      <c r="AF345" s="10"/>
      <c r="AG345" s="49" t="b">
        <f t="shared" si="8"/>
        <v>0</v>
      </c>
      <c r="AH345" s="10"/>
    </row>
    <row r="346" spans="1:34" ht="14.25" thickBot="1">
      <c r="A346" s="10"/>
      <c r="B346" s="71" t="s">
        <v>65</v>
      </c>
      <c r="C346" s="72">
        <v>11.2</v>
      </c>
      <c r="D346" s="135" t="s">
        <v>358</v>
      </c>
      <c r="E346" s="136"/>
      <c r="F346" s="136"/>
      <c r="G346" s="136"/>
      <c r="H346" s="136"/>
      <c r="I346" s="136"/>
      <c r="J346" s="136"/>
      <c r="K346" s="136"/>
      <c r="L346" s="137"/>
      <c r="M346" s="10"/>
      <c r="N346" s="10"/>
      <c r="O346" s="10"/>
      <c r="P346" s="10"/>
      <c r="Q346" s="46"/>
      <c r="R346" s="10"/>
      <c r="S346" s="10"/>
      <c r="T346" s="10"/>
      <c r="U346" s="10"/>
      <c r="V346" s="10"/>
      <c r="W346" s="10"/>
      <c r="X346" s="10"/>
      <c r="Y346" s="10"/>
      <c r="Z346" s="10"/>
      <c r="AA346" s="10"/>
      <c r="AB346" s="10"/>
      <c r="AC346" s="10"/>
      <c r="AD346" s="10"/>
      <c r="AE346" s="10"/>
      <c r="AF346" s="10"/>
      <c r="AG346" s="49" t="b">
        <f t="shared" si="8"/>
        <v>0</v>
      </c>
      <c r="AH346" s="10"/>
    </row>
    <row r="347" spans="1:34" ht="14.25" thickBot="1">
      <c r="A347" s="10"/>
      <c r="B347" s="50" t="s">
        <v>161</v>
      </c>
      <c r="C347" s="53"/>
      <c r="D347" s="41"/>
      <c r="E347" s="41"/>
      <c r="F347" s="41"/>
      <c r="G347" s="41"/>
      <c r="H347" s="41"/>
      <c r="I347" s="41"/>
      <c r="J347" s="41"/>
      <c r="K347" s="41"/>
      <c r="L347" s="41"/>
      <c r="M347" s="10"/>
      <c r="N347" s="10"/>
      <c r="O347" s="10"/>
      <c r="P347" s="10"/>
      <c r="Q347" s="46"/>
      <c r="R347" s="10"/>
      <c r="S347" s="10"/>
      <c r="T347" s="10"/>
      <c r="U347" s="10"/>
      <c r="V347" s="10"/>
      <c r="W347" s="10"/>
      <c r="X347" s="10"/>
      <c r="Y347" s="10"/>
      <c r="Z347" s="10"/>
      <c r="AA347" s="10"/>
      <c r="AB347" s="10"/>
      <c r="AC347" s="10"/>
      <c r="AD347" s="10"/>
      <c r="AE347" s="10"/>
      <c r="AF347" s="10"/>
      <c r="AG347" s="49" t="b">
        <f t="shared" si="8"/>
        <v>0</v>
      </c>
      <c r="AH347" s="10"/>
    </row>
    <row r="348" spans="1:34" ht="14.25" thickBot="1">
      <c r="A348" s="10"/>
      <c r="B348" s="104" t="s">
        <v>63</v>
      </c>
      <c r="C348" s="105">
        <v>12.1</v>
      </c>
      <c r="D348" s="126" t="s">
        <v>359</v>
      </c>
      <c r="E348" s="138"/>
      <c r="F348" s="138"/>
      <c r="G348" s="138"/>
      <c r="H348" s="138"/>
      <c r="I348" s="138"/>
      <c r="J348" s="138"/>
      <c r="K348" s="138"/>
      <c r="L348" s="139"/>
      <c r="M348" s="10"/>
      <c r="N348" s="10"/>
      <c r="O348" s="10"/>
      <c r="P348" s="10"/>
      <c r="Q348" s="46"/>
      <c r="R348" s="10"/>
      <c r="S348" s="10"/>
      <c r="T348" s="10"/>
      <c r="U348" s="10"/>
      <c r="V348" s="10"/>
      <c r="W348" s="10"/>
      <c r="X348" s="10"/>
      <c r="Y348" s="10"/>
      <c r="Z348" s="10"/>
      <c r="AA348" s="10"/>
      <c r="AB348" s="10"/>
      <c r="AC348" s="10"/>
      <c r="AD348" s="10"/>
      <c r="AE348" s="10"/>
      <c r="AF348" s="10"/>
      <c r="AG348" s="49" t="b">
        <f t="shared" si="8"/>
        <v>0</v>
      </c>
      <c r="AH348" s="10"/>
    </row>
    <row r="349" spans="1:34" ht="14.25" thickBot="1">
      <c r="A349" s="10"/>
      <c r="B349" s="108" t="s">
        <v>64</v>
      </c>
      <c r="C349" s="109">
        <v>12.1</v>
      </c>
      <c r="D349" s="126" t="s">
        <v>360</v>
      </c>
      <c r="E349" s="138"/>
      <c r="F349" s="138"/>
      <c r="G349" s="138"/>
      <c r="H349" s="138"/>
      <c r="I349" s="138"/>
      <c r="J349" s="138"/>
      <c r="K349" s="138"/>
      <c r="L349" s="139"/>
      <c r="M349" s="10"/>
      <c r="N349" s="10"/>
      <c r="O349" s="10"/>
      <c r="P349" s="10"/>
      <c r="Q349" s="46"/>
      <c r="R349" s="10"/>
      <c r="S349" s="10"/>
      <c r="T349" s="10"/>
      <c r="U349" s="10"/>
      <c r="V349" s="10"/>
      <c r="W349" s="10"/>
      <c r="X349" s="10"/>
      <c r="Y349" s="10"/>
      <c r="Z349" s="10"/>
      <c r="AA349" s="10"/>
      <c r="AB349" s="10"/>
      <c r="AC349" s="10"/>
      <c r="AD349" s="10"/>
      <c r="AE349" s="10"/>
      <c r="AF349" s="10"/>
      <c r="AG349" s="49" t="b">
        <f t="shared" si="8"/>
        <v>0</v>
      </c>
      <c r="AH349" s="10"/>
    </row>
    <row r="350" spans="1:34" ht="14.25" thickBot="1">
      <c r="A350" s="10"/>
      <c r="B350" s="108" t="s">
        <v>64</v>
      </c>
      <c r="C350" s="109">
        <v>12.2</v>
      </c>
      <c r="D350" s="126" t="s">
        <v>361</v>
      </c>
      <c r="E350" s="138"/>
      <c r="F350" s="138"/>
      <c r="G350" s="138"/>
      <c r="H350" s="138"/>
      <c r="I350" s="138"/>
      <c r="J350" s="138"/>
      <c r="K350" s="138"/>
      <c r="L350" s="139"/>
      <c r="M350" s="10"/>
      <c r="N350" s="10"/>
      <c r="O350" s="10"/>
      <c r="P350" s="10"/>
      <c r="Q350" s="46"/>
      <c r="R350" s="10"/>
      <c r="S350" s="10"/>
      <c r="T350" s="10"/>
      <c r="U350" s="10"/>
      <c r="V350" s="10"/>
      <c r="W350" s="10"/>
      <c r="X350" s="10"/>
      <c r="Y350" s="10"/>
      <c r="Z350" s="10"/>
      <c r="AA350" s="10"/>
      <c r="AB350" s="10"/>
      <c r="AC350" s="10"/>
      <c r="AD350" s="10"/>
      <c r="AE350" s="10"/>
      <c r="AF350" s="10"/>
      <c r="AG350" s="49" t="b">
        <f t="shared" si="8"/>
        <v>0</v>
      </c>
      <c r="AH350" s="10"/>
    </row>
    <row r="351" spans="1:34" ht="14.25" thickBot="1">
      <c r="A351" s="10"/>
      <c r="B351" s="71" t="s">
        <v>65</v>
      </c>
      <c r="C351" s="72">
        <v>12.1</v>
      </c>
      <c r="D351" s="126" t="s">
        <v>362</v>
      </c>
      <c r="E351" s="138"/>
      <c r="F351" s="138"/>
      <c r="G351" s="138"/>
      <c r="H351" s="138"/>
      <c r="I351" s="138"/>
      <c r="J351" s="138"/>
      <c r="K351" s="138"/>
      <c r="L351" s="139"/>
      <c r="M351" s="10"/>
      <c r="N351" s="10"/>
      <c r="O351" s="10"/>
      <c r="P351" s="10"/>
      <c r="Q351" s="46"/>
      <c r="R351" s="10"/>
      <c r="S351" s="10"/>
      <c r="T351" s="10"/>
      <c r="U351" s="10"/>
      <c r="V351" s="10"/>
      <c r="W351" s="10"/>
      <c r="X351" s="10"/>
      <c r="Y351" s="10"/>
      <c r="Z351" s="10"/>
      <c r="AA351" s="10"/>
      <c r="AB351" s="10"/>
      <c r="AC351" s="10"/>
      <c r="AD351" s="10"/>
      <c r="AE351" s="10"/>
      <c r="AF351" s="10"/>
      <c r="AG351" s="49" t="b">
        <f t="shared" si="8"/>
        <v>0</v>
      </c>
      <c r="AH351" s="10"/>
    </row>
    <row r="352" spans="1:34" ht="14.25" thickBot="1">
      <c r="A352" s="10"/>
      <c r="B352" s="50" t="s">
        <v>34</v>
      </c>
      <c r="C352" s="53"/>
      <c r="D352" s="41"/>
      <c r="E352" s="41"/>
      <c r="F352" s="41"/>
      <c r="G352" s="41"/>
      <c r="H352" s="41"/>
      <c r="I352" s="41"/>
      <c r="J352" s="41"/>
      <c r="K352" s="41"/>
      <c r="L352" s="41"/>
      <c r="M352" s="10"/>
      <c r="N352" s="10"/>
      <c r="O352" s="10"/>
      <c r="P352" s="10"/>
      <c r="Q352" s="46"/>
      <c r="R352" s="10"/>
      <c r="S352" s="10"/>
      <c r="T352" s="10"/>
      <c r="U352" s="10"/>
      <c r="V352" s="10"/>
      <c r="W352" s="10"/>
      <c r="X352" s="10"/>
      <c r="Y352" s="10"/>
      <c r="Z352" s="10"/>
      <c r="AA352" s="10"/>
      <c r="AB352" s="10"/>
      <c r="AC352" s="10"/>
      <c r="AD352" s="10"/>
      <c r="AE352" s="10"/>
      <c r="AF352" s="10"/>
      <c r="AG352" s="49" t="b">
        <f t="shared" si="8"/>
        <v>0</v>
      </c>
      <c r="AH352" s="10"/>
    </row>
    <row r="353" spans="1:34" ht="14.25" thickBot="1">
      <c r="A353" s="10"/>
      <c r="B353" s="104" t="s">
        <v>63</v>
      </c>
      <c r="C353" s="105">
        <v>13.1</v>
      </c>
      <c r="D353" s="126" t="s">
        <v>363</v>
      </c>
      <c r="E353" s="138"/>
      <c r="F353" s="138"/>
      <c r="G353" s="138"/>
      <c r="H353" s="138"/>
      <c r="I353" s="138"/>
      <c r="J353" s="138"/>
      <c r="K353" s="138"/>
      <c r="L353" s="139"/>
      <c r="M353" s="10"/>
      <c r="N353" s="10"/>
      <c r="O353" s="10"/>
      <c r="P353" s="10"/>
      <c r="Q353" s="46"/>
      <c r="R353" s="10"/>
      <c r="S353" s="10"/>
      <c r="T353" s="10"/>
      <c r="U353" s="10"/>
      <c r="V353" s="10"/>
      <c r="W353" s="10"/>
      <c r="X353" s="10"/>
      <c r="Y353" s="10"/>
      <c r="Z353" s="10"/>
      <c r="AA353" s="10"/>
      <c r="AB353" s="10"/>
      <c r="AC353" s="10"/>
      <c r="AD353" s="10"/>
      <c r="AE353" s="10"/>
      <c r="AF353" s="10"/>
      <c r="AG353" s="49" t="b">
        <f t="shared" si="8"/>
        <v>0</v>
      </c>
      <c r="AH353" s="10"/>
    </row>
    <row r="354" spans="1:34" ht="14.25" thickBot="1">
      <c r="A354" s="10"/>
      <c r="B354" s="108" t="s">
        <v>64</v>
      </c>
      <c r="C354" s="109">
        <v>13.1</v>
      </c>
      <c r="D354" s="126" t="s">
        <v>364</v>
      </c>
      <c r="E354" s="138"/>
      <c r="F354" s="138"/>
      <c r="G354" s="138"/>
      <c r="H354" s="138"/>
      <c r="I354" s="138"/>
      <c r="J354" s="138"/>
      <c r="K354" s="138"/>
      <c r="L354" s="139"/>
      <c r="M354" s="10"/>
      <c r="N354" s="10"/>
      <c r="O354" s="10"/>
      <c r="P354" s="10"/>
      <c r="Q354" s="46"/>
      <c r="R354" s="10"/>
      <c r="S354" s="10"/>
      <c r="T354" s="10"/>
      <c r="U354" s="10"/>
      <c r="V354" s="10"/>
      <c r="W354" s="10"/>
      <c r="X354" s="10"/>
      <c r="Y354" s="10"/>
      <c r="Z354" s="10"/>
      <c r="AA354" s="10"/>
      <c r="AB354" s="10"/>
      <c r="AC354" s="10"/>
      <c r="AD354" s="10"/>
      <c r="AE354" s="10"/>
      <c r="AF354" s="10"/>
      <c r="AG354" s="49" t="b">
        <f t="shared" si="8"/>
        <v>0</v>
      </c>
      <c r="AH354" s="10"/>
    </row>
    <row r="355" spans="1:34" ht="14.25" thickBot="1">
      <c r="A355" s="10"/>
      <c r="B355" s="108" t="s">
        <v>64</v>
      </c>
      <c r="C355" s="109">
        <v>13.2</v>
      </c>
      <c r="D355" s="140" t="s">
        <v>365</v>
      </c>
      <c r="E355" s="138"/>
      <c r="F355" s="138"/>
      <c r="G355" s="138"/>
      <c r="H355" s="138"/>
      <c r="I355" s="138"/>
      <c r="J355" s="138"/>
      <c r="K355" s="138"/>
      <c r="L355" s="139"/>
      <c r="M355" s="10"/>
      <c r="N355" s="10"/>
      <c r="O355" s="10"/>
      <c r="P355" s="10"/>
      <c r="Q355" s="46"/>
      <c r="R355" s="10"/>
      <c r="S355" s="10"/>
      <c r="T355" s="10"/>
      <c r="U355" s="10"/>
      <c r="V355" s="10"/>
      <c r="W355" s="10"/>
      <c r="X355" s="10"/>
      <c r="Y355" s="10"/>
      <c r="Z355" s="10"/>
      <c r="AA355" s="10"/>
      <c r="AB355" s="10"/>
      <c r="AC355" s="10"/>
      <c r="AD355" s="10"/>
      <c r="AE355" s="10"/>
      <c r="AF355" s="10"/>
      <c r="AG355" s="49" t="b">
        <f t="shared" si="8"/>
        <v>0</v>
      </c>
      <c r="AH355" s="10"/>
    </row>
    <row r="356" spans="1:34" ht="14.25" thickBot="1">
      <c r="A356" s="10"/>
      <c r="B356" s="108" t="s">
        <v>64</v>
      </c>
      <c r="C356" s="109">
        <v>13.3</v>
      </c>
      <c r="D356" s="140" t="s">
        <v>366</v>
      </c>
      <c r="E356" s="138"/>
      <c r="F356" s="138"/>
      <c r="G356" s="138"/>
      <c r="H356" s="138"/>
      <c r="I356" s="138"/>
      <c r="J356" s="138"/>
      <c r="K356" s="138"/>
      <c r="L356" s="139"/>
      <c r="M356" s="10"/>
      <c r="N356" s="10"/>
      <c r="O356" s="10"/>
      <c r="P356" s="10"/>
      <c r="Q356" s="46"/>
      <c r="R356" s="10"/>
      <c r="S356" s="10"/>
      <c r="T356" s="10"/>
      <c r="U356" s="10"/>
      <c r="V356" s="10"/>
      <c r="W356" s="10"/>
      <c r="X356" s="10"/>
      <c r="Y356" s="10"/>
      <c r="Z356" s="10"/>
      <c r="AA356" s="10"/>
      <c r="AB356" s="10"/>
      <c r="AC356" s="10"/>
      <c r="AD356" s="10"/>
      <c r="AE356" s="10"/>
      <c r="AF356" s="10"/>
      <c r="AG356" s="49" t="b">
        <f t="shared" si="8"/>
        <v>0</v>
      </c>
      <c r="AH356" s="10"/>
    </row>
    <row r="357" spans="1:34" ht="14.25" thickBot="1">
      <c r="A357" s="10"/>
      <c r="B357" s="108" t="s">
        <v>64</v>
      </c>
      <c r="C357" s="109">
        <v>13.4</v>
      </c>
      <c r="D357" s="126" t="s">
        <v>367</v>
      </c>
      <c r="E357" s="138"/>
      <c r="F357" s="138"/>
      <c r="G357" s="138"/>
      <c r="H357" s="138"/>
      <c r="I357" s="138"/>
      <c r="J357" s="138"/>
      <c r="K357" s="138"/>
      <c r="L357" s="139"/>
      <c r="M357" s="10"/>
      <c r="N357" s="10"/>
      <c r="O357" s="10"/>
      <c r="P357" s="10"/>
      <c r="Q357" s="46"/>
      <c r="R357" s="10"/>
      <c r="S357" s="10"/>
      <c r="T357" s="10"/>
      <c r="U357" s="10"/>
      <c r="V357" s="10"/>
      <c r="W357" s="10"/>
      <c r="X357" s="10"/>
      <c r="Y357" s="10"/>
      <c r="Z357" s="10"/>
      <c r="AA357" s="10"/>
      <c r="AB357" s="10"/>
      <c r="AC357" s="10"/>
      <c r="AD357" s="10"/>
      <c r="AE357" s="10"/>
      <c r="AF357" s="10"/>
      <c r="AG357" s="49" t="b">
        <f t="shared" si="8"/>
        <v>0</v>
      </c>
      <c r="AH357" s="10"/>
    </row>
    <row r="358" spans="1:34" ht="14.25" thickBot="1">
      <c r="A358" s="10"/>
      <c r="B358" s="108" t="s">
        <v>64</v>
      </c>
      <c r="C358" s="109">
        <v>13.5</v>
      </c>
      <c r="D358" s="126" t="s">
        <v>368</v>
      </c>
      <c r="E358" s="138"/>
      <c r="F358" s="138"/>
      <c r="G358" s="138"/>
      <c r="H358" s="138"/>
      <c r="I358" s="138"/>
      <c r="J358" s="138"/>
      <c r="K358" s="138"/>
      <c r="L358" s="139"/>
      <c r="M358" s="10"/>
      <c r="N358" s="10"/>
      <c r="O358" s="10"/>
      <c r="P358" s="10"/>
      <c r="Q358" s="46"/>
      <c r="R358" s="10"/>
      <c r="S358" s="10"/>
      <c r="T358" s="10"/>
      <c r="U358" s="10"/>
      <c r="V358" s="10"/>
      <c r="W358" s="10"/>
      <c r="X358" s="10"/>
      <c r="Y358" s="10"/>
      <c r="Z358" s="10"/>
      <c r="AA358" s="10"/>
      <c r="AB358" s="10"/>
      <c r="AC358" s="10"/>
      <c r="AD358" s="10"/>
      <c r="AE358" s="10"/>
      <c r="AF358" s="10"/>
      <c r="AG358" s="49" t="b">
        <f t="shared" si="8"/>
        <v>0</v>
      </c>
      <c r="AH358" s="10"/>
    </row>
    <row r="359" spans="1:34" ht="14.25" thickBot="1">
      <c r="A359" s="10"/>
      <c r="B359" s="108" t="s">
        <v>64</v>
      </c>
      <c r="C359" s="109">
        <v>13.6</v>
      </c>
      <c r="D359" s="126" t="s">
        <v>369</v>
      </c>
      <c r="E359" s="138"/>
      <c r="F359" s="138"/>
      <c r="G359" s="138"/>
      <c r="H359" s="138"/>
      <c r="I359" s="138"/>
      <c r="J359" s="138"/>
      <c r="K359" s="138"/>
      <c r="L359" s="139"/>
      <c r="M359" s="10"/>
      <c r="N359" s="10"/>
      <c r="O359" s="10"/>
      <c r="P359" s="10"/>
      <c r="Q359" s="46"/>
      <c r="R359" s="10"/>
      <c r="S359" s="10"/>
      <c r="T359" s="10"/>
      <c r="U359" s="10"/>
      <c r="V359" s="10"/>
      <c r="W359" s="10"/>
      <c r="X359" s="10"/>
      <c r="Y359" s="10"/>
      <c r="Z359" s="10"/>
      <c r="AA359" s="10"/>
      <c r="AB359" s="10"/>
      <c r="AC359" s="10"/>
      <c r="AD359" s="10"/>
      <c r="AE359" s="10"/>
      <c r="AF359" s="10"/>
      <c r="AG359" s="49" t="b">
        <f t="shared" si="8"/>
        <v>0</v>
      </c>
      <c r="AH359" s="10"/>
    </row>
    <row r="360" spans="1:34" ht="14.25" thickBot="1">
      <c r="A360" s="10"/>
      <c r="B360" s="71" t="s">
        <v>65</v>
      </c>
      <c r="C360" s="72">
        <v>13.1</v>
      </c>
      <c r="D360" s="140" t="s">
        <v>370</v>
      </c>
      <c r="E360" s="138"/>
      <c r="F360" s="138"/>
      <c r="G360" s="138"/>
      <c r="H360" s="138"/>
      <c r="I360" s="138"/>
      <c r="J360" s="138"/>
      <c r="K360" s="138"/>
      <c r="L360" s="139"/>
      <c r="M360" s="10"/>
      <c r="N360" s="10"/>
      <c r="O360" s="10"/>
      <c r="P360" s="10"/>
      <c r="Q360" s="46"/>
      <c r="R360" s="10"/>
      <c r="S360" s="10"/>
      <c r="T360" s="10"/>
      <c r="U360" s="10"/>
      <c r="V360" s="10"/>
      <c r="W360" s="10"/>
      <c r="X360" s="10"/>
      <c r="Y360" s="10"/>
      <c r="Z360" s="10"/>
      <c r="AA360" s="10"/>
      <c r="AB360" s="10"/>
      <c r="AC360" s="10"/>
      <c r="AD360" s="10"/>
      <c r="AE360" s="10"/>
      <c r="AF360" s="10"/>
      <c r="AG360" s="49" t="b">
        <f>IF(AND(Include_Full_Language=TRUE,AG144=TRUE),TRUE,FALSE)</f>
        <v>0</v>
      </c>
      <c r="AH360" s="10"/>
    </row>
    <row r="361" spans="1:34" ht="14.25" thickBot="1">
      <c r="A361" s="10"/>
      <c r="B361" s="71" t="s">
        <v>65</v>
      </c>
      <c r="C361" s="72">
        <v>13.2</v>
      </c>
      <c r="D361" s="140" t="s">
        <v>371</v>
      </c>
      <c r="E361" s="138"/>
      <c r="F361" s="138"/>
      <c r="G361" s="138"/>
      <c r="H361" s="138"/>
      <c r="I361" s="138"/>
      <c r="J361" s="138"/>
      <c r="K361" s="138"/>
      <c r="L361" s="139"/>
      <c r="M361" s="10"/>
      <c r="N361" s="10"/>
      <c r="O361" s="10"/>
      <c r="P361" s="10"/>
      <c r="Q361" s="46"/>
      <c r="R361" s="10"/>
      <c r="S361" s="10"/>
      <c r="T361" s="10"/>
      <c r="U361" s="10"/>
      <c r="V361" s="10"/>
      <c r="W361" s="10"/>
      <c r="X361" s="10"/>
      <c r="Y361" s="10"/>
      <c r="Z361" s="10"/>
      <c r="AA361" s="10"/>
      <c r="AB361" s="10"/>
      <c r="AC361" s="10"/>
      <c r="AD361" s="10"/>
      <c r="AE361" s="10"/>
      <c r="AF361" s="10"/>
      <c r="AG361" s="49" t="b">
        <f>IF(AND(Include_Full_Language=TRUE,AG145=TRUE),TRUE,FALSE)</f>
        <v>0</v>
      </c>
      <c r="AH361" s="10"/>
    </row>
    <row r="362" spans="1:34" ht="14.25" thickBot="1">
      <c r="A362" s="10"/>
      <c r="B362" s="71" t="s">
        <v>65</v>
      </c>
      <c r="C362" s="72">
        <v>13.3</v>
      </c>
      <c r="D362" s="126" t="s">
        <v>372</v>
      </c>
      <c r="E362" s="138"/>
      <c r="F362" s="138"/>
      <c r="G362" s="138"/>
      <c r="H362" s="138"/>
      <c r="I362" s="138"/>
      <c r="J362" s="138"/>
      <c r="K362" s="138"/>
      <c r="L362" s="139"/>
      <c r="M362" s="10"/>
      <c r="N362" s="10"/>
      <c r="O362" s="10"/>
      <c r="P362" s="10"/>
      <c r="Q362" s="46"/>
      <c r="R362" s="10"/>
      <c r="S362" s="10"/>
      <c r="T362" s="10"/>
      <c r="U362" s="10"/>
      <c r="V362" s="10"/>
      <c r="W362" s="10"/>
      <c r="X362" s="10"/>
      <c r="Y362" s="10"/>
      <c r="Z362" s="10"/>
      <c r="AA362" s="10"/>
      <c r="AB362" s="10"/>
      <c r="AC362" s="10"/>
      <c r="AD362" s="10"/>
      <c r="AE362" s="10"/>
      <c r="AF362" s="10"/>
      <c r="AG362" s="49" t="b">
        <f>IF(AND(Include_Full_Language=TRUE,AG146=TRUE),TRUE,FALSE)</f>
        <v>0</v>
      </c>
      <c r="AH362" s="10"/>
    </row>
    <row r="363" spans="1:34" ht="14.25" thickBot="1">
      <c r="A363" s="10"/>
      <c r="B363" s="71" t="s">
        <v>65</v>
      </c>
      <c r="C363" s="72">
        <v>13.4</v>
      </c>
      <c r="D363" s="140" t="s">
        <v>373</v>
      </c>
      <c r="E363" s="138"/>
      <c r="F363" s="138"/>
      <c r="G363" s="138"/>
      <c r="H363" s="138"/>
      <c r="I363" s="138"/>
      <c r="J363" s="138"/>
      <c r="K363" s="138"/>
      <c r="L363" s="139"/>
      <c r="M363" s="10"/>
      <c r="N363" s="10"/>
      <c r="O363" s="10"/>
      <c r="P363" s="10"/>
      <c r="Q363" s="46"/>
      <c r="R363" s="10"/>
      <c r="S363" s="10"/>
      <c r="T363" s="10"/>
      <c r="U363" s="10"/>
      <c r="V363" s="10"/>
      <c r="W363" s="10"/>
      <c r="X363" s="10"/>
      <c r="Y363" s="10"/>
      <c r="Z363" s="10"/>
      <c r="AA363" s="10"/>
      <c r="AB363" s="10"/>
      <c r="AC363" s="10"/>
      <c r="AD363" s="10"/>
      <c r="AE363" s="10"/>
      <c r="AF363" s="10"/>
      <c r="AG363" s="49" t="b">
        <f>IF(AND(Include_Full_Language=TRUE,AG147=TRUE),TRUE,FALSE)</f>
        <v>0</v>
      </c>
      <c r="AH363" s="10"/>
    </row>
    <row r="364" spans="1:34" s="101" customFormat="1" ht="14.25" thickBot="1">
      <c r="A364" s="46"/>
      <c r="B364" s="71" t="s">
        <v>65</v>
      </c>
      <c r="C364" s="72">
        <v>13.5</v>
      </c>
      <c r="D364" s="140" t="s">
        <v>374</v>
      </c>
      <c r="E364" s="138"/>
      <c r="F364" s="138"/>
      <c r="G364" s="138"/>
      <c r="H364" s="138"/>
      <c r="I364" s="138"/>
      <c r="J364" s="138"/>
      <c r="K364" s="138"/>
      <c r="L364" s="139"/>
      <c r="M364" s="46"/>
      <c r="N364" s="46"/>
      <c r="O364" s="46"/>
      <c r="P364" s="46"/>
      <c r="Q364" s="46"/>
      <c r="R364" s="46"/>
      <c r="S364" s="46"/>
      <c r="T364" s="46"/>
      <c r="U364" s="46"/>
      <c r="V364" s="46"/>
      <c r="W364" s="46"/>
      <c r="X364" s="46"/>
      <c r="Y364" s="46"/>
      <c r="Z364" s="46"/>
      <c r="AA364" s="46"/>
      <c r="AB364" s="46"/>
      <c r="AC364" s="46"/>
      <c r="AD364" s="46"/>
      <c r="AE364" s="46"/>
      <c r="AF364" s="46"/>
      <c r="AG364" s="49" t="b">
        <f>IF(AND(Include_Full_Language=TRUE,AG148=TRUE),TRUE,FALSE)</f>
        <v>0</v>
      </c>
      <c r="AH364" s="46"/>
    </row>
    <row r="365" spans="1:34" ht="14.25" thickBot="1">
      <c r="A365" s="10"/>
      <c r="B365" s="50" t="s">
        <v>35</v>
      </c>
      <c r="C365" s="53"/>
      <c r="D365" s="41"/>
      <c r="E365" s="41"/>
      <c r="F365" s="41"/>
      <c r="G365" s="41"/>
      <c r="H365" s="41"/>
      <c r="I365" s="41"/>
      <c r="J365" s="41"/>
      <c r="K365" s="41"/>
      <c r="L365" s="41"/>
      <c r="M365" s="10"/>
      <c r="N365" s="10"/>
      <c r="O365" s="10"/>
      <c r="P365" s="10"/>
      <c r="Q365" s="46"/>
      <c r="R365" s="10"/>
      <c r="S365" s="10"/>
      <c r="T365" s="10"/>
      <c r="U365" s="10"/>
      <c r="V365" s="10"/>
      <c r="W365" s="10"/>
      <c r="X365" s="10"/>
      <c r="Y365" s="10"/>
      <c r="Z365" s="10"/>
      <c r="AA365" s="10"/>
      <c r="AB365" s="10"/>
      <c r="AC365" s="10"/>
      <c r="AD365" s="10"/>
      <c r="AE365" s="10"/>
      <c r="AF365" s="10"/>
      <c r="AG365" s="49" t="b">
        <f aca="true" t="shared" si="9" ref="AG365:AG392">IF(AND(Include_Full_Language=TRUE,AG149=TRUE),TRUE,FALSE)</f>
        <v>0</v>
      </c>
      <c r="AH365" s="10"/>
    </row>
    <row r="366" spans="1:34" ht="14.25" thickBot="1">
      <c r="A366" s="10"/>
      <c r="B366" s="104" t="s">
        <v>63</v>
      </c>
      <c r="C366" s="105">
        <v>14.1</v>
      </c>
      <c r="D366" s="126" t="s">
        <v>375</v>
      </c>
      <c r="E366" s="138"/>
      <c r="F366" s="138"/>
      <c r="G366" s="138"/>
      <c r="H366" s="138"/>
      <c r="I366" s="138"/>
      <c r="J366" s="138"/>
      <c r="K366" s="138"/>
      <c r="L366" s="139"/>
      <c r="M366" s="10"/>
      <c r="N366" s="10"/>
      <c r="O366" s="10"/>
      <c r="P366" s="10"/>
      <c r="Q366" s="46"/>
      <c r="R366" s="10"/>
      <c r="S366" s="10"/>
      <c r="T366" s="10"/>
      <c r="U366" s="10"/>
      <c r="V366" s="10"/>
      <c r="W366" s="10"/>
      <c r="X366" s="10"/>
      <c r="Y366" s="10"/>
      <c r="Z366" s="10"/>
      <c r="AA366" s="10"/>
      <c r="AB366" s="10"/>
      <c r="AC366" s="10"/>
      <c r="AD366" s="10"/>
      <c r="AE366" s="10"/>
      <c r="AF366" s="10"/>
      <c r="AG366" s="49" t="b">
        <f t="shared" si="9"/>
        <v>0</v>
      </c>
      <c r="AH366" s="10"/>
    </row>
    <row r="367" spans="1:34" ht="14.25" thickBot="1">
      <c r="A367" s="10"/>
      <c r="B367" s="108" t="s">
        <v>64</v>
      </c>
      <c r="C367" s="109">
        <v>14.1</v>
      </c>
      <c r="D367" s="126" t="s">
        <v>376</v>
      </c>
      <c r="E367" s="138"/>
      <c r="F367" s="138"/>
      <c r="G367" s="138"/>
      <c r="H367" s="138"/>
      <c r="I367" s="138"/>
      <c r="J367" s="138"/>
      <c r="K367" s="138"/>
      <c r="L367" s="139"/>
      <c r="M367" s="10"/>
      <c r="N367" s="10"/>
      <c r="O367" s="10"/>
      <c r="P367" s="10"/>
      <c r="Q367" s="46"/>
      <c r="R367" s="10"/>
      <c r="S367" s="10"/>
      <c r="T367" s="10"/>
      <c r="U367" s="10"/>
      <c r="V367" s="10"/>
      <c r="W367" s="10"/>
      <c r="X367" s="10"/>
      <c r="Y367" s="10"/>
      <c r="Z367" s="10"/>
      <c r="AA367" s="10"/>
      <c r="AB367" s="10"/>
      <c r="AC367" s="10"/>
      <c r="AD367" s="10"/>
      <c r="AE367" s="10"/>
      <c r="AF367" s="10"/>
      <c r="AG367" s="49" t="b">
        <f t="shared" si="9"/>
        <v>0</v>
      </c>
      <c r="AH367" s="10"/>
    </row>
    <row r="368" spans="1:34" ht="14.25" thickBot="1">
      <c r="A368" s="10"/>
      <c r="B368" s="108" t="s">
        <v>64</v>
      </c>
      <c r="C368" s="109">
        <v>14.2</v>
      </c>
      <c r="D368" s="140" t="s">
        <v>377</v>
      </c>
      <c r="E368" s="138"/>
      <c r="F368" s="138"/>
      <c r="G368" s="138"/>
      <c r="H368" s="138"/>
      <c r="I368" s="138"/>
      <c r="J368" s="138"/>
      <c r="K368" s="138"/>
      <c r="L368" s="139"/>
      <c r="M368" s="10"/>
      <c r="N368" s="10"/>
      <c r="O368" s="10"/>
      <c r="P368" s="10"/>
      <c r="Q368" s="46"/>
      <c r="R368" s="10"/>
      <c r="S368" s="10"/>
      <c r="T368" s="10"/>
      <c r="U368" s="10"/>
      <c r="V368" s="10"/>
      <c r="W368" s="10"/>
      <c r="X368" s="10"/>
      <c r="Y368" s="10"/>
      <c r="Z368" s="10"/>
      <c r="AA368" s="10"/>
      <c r="AB368" s="10"/>
      <c r="AC368" s="10"/>
      <c r="AD368" s="10"/>
      <c r="AE368" s="10"/>
      <c r="AF368" s="10"/>
      <c r="AG368" s="49" t="b">
        <f t="shared" si="9"/>
        <v>0</v>
      </c>
      <c r="AH368" s="10"/>
    </row>
    <row r="369" spans="1:34" ht="14.25" thickBot="1">
      <c r="A369" s="10"/>
      <c r="B369" s="108" t="s">
        <v>64</v>
      </c>
      <c r="C369" s="109">
        <v>14.3</v>
      </c>
      <c r="D369" s="140" t="s">
        <v>378</v>
      </c>
      <c r="E369" s="138"/>
      <c r="F369" s="138"/>
      <c r="G369" s="138"/>
      <c r="H369" s="138"/>
      <c r="I369" s="138"/>
      <c r="J369" s="138"/>
      <c r="K369" s="138"/>
      <c r="L369" s="139"/>
      <c r="M369" s="10"/>
      <c r="N369" s="10"/>
      <c r="O369" s="10"/>
      <c r="P369" s="10"/>
      <c r="Q369" s="46"/>
      <c r="R369" s="10"/>
      <c r="S369" s="10"/>
      <c r="T369" s="10"/>
      <c r="U369" s="10"/>
      <c r="V369" s="10"/>
      <c r="W369" s="10"/>
      <c r="X369" s="10"/>
      <c r="Y369" s="10"/>
      <c r="Z369" s="10"/>
      <c r="AA369" s="10"/>
      <c r="AB369" s="10"/>
      <c r="AC369" s="10"/>
      <c r="AD369" s="10"/>
      <c r="AE369" s="10"/>
      <c r="AF369" s="10"/>
      <c r="AG369" s="49" t="b">
        <f t="shared" si="9"/>
        <v>0</v>
      </c>
      <c r="AH369" s="10"/>
    </row>
    <row r="370" spans="1:34" ht="14.25" thickBot="1">
      <c r="A370" s="10"/>
      <c r="B370" s="108" t="s">
        <v>64</v>
      </c>
      <c r="C370" s="109">
        <v>14.4</v>
      </c>
      <c r="D370" s="140" t="s">
        <v>379</v>
      </c>
      <c r="E370" s="138"/>
      <c r="F370" s="138"/>
      <c r="G370" s="138"/>
      <c r="H370" s="138"/>
      <c r="I370" s="138"/>
      <c r="J370" s="138"/>
      <c r="K370" s="138"/>
      <c r="L370" s="139"/>
      <c r="M370" s="10"/>
      <c r="N370" s="10"/>
      <c r="O370" s="10"/>
      <c r="P370" s="10"/>
      <c r="Q370" s="46"/>
      <c r="R370" s="10"/>
      <c r="S370" s="10"/>
      <c r="T370" s="10"/>
      <c r="U370" s="10"/>
      <c r="V370" s="10"/>
      <c r="W370" s="10"/>
      <c r="X370" s="10"/>
      <c r="Y370" s="10"/>
      <c r="Z370" s="10"/>
      <c r="AA370" s="10"/>
      <c r="AB370" s="10"/>
      <c r="AC370" s="10"/>
      <c r="AD370" s="10"/>
      <c r="AE370" s="10"/>
      <c r="AF370" s="10"/>
      <c r="AG370" s="49" t="b">
        <f t="shared" si="9"/>
        <v>0</v>
      </c>
      <c r="AH370" s="10"/>
    </row>
    <row r="371" spans="1:34" ht="14.25" thickBot="1">
      <c r="A371" s="10"/>
      <c r="B371" s="108" t="s">
        <v>64</v>
      </c>
      <c r="C371" s="109">
        <v>14.5</v>
      </c>
      <c r="D371" s="140" t="s">
        <v>380</v>
      </c>
      <c r="E371" s="138"/>
      <c r="F371" s="138"/>
      <c r="G371" s="138"/>
      <c r="H371" s="138"/>
      <c r="I371" s="138"/>
      <c r="J371" s="138"/>
      <c r="K371" s="138"/>
      <c r="L371" s="139"/>
      <c r="M371" s="10"/>
      <c r="N371" s="10"/>
      <c r="O371" s="10"/>
      <c r="P371" s="10"/>
      <c r="Q371" s="46"/>
      <c r="R371" s="10"/>
      <c r="S371" s="10"/>
      <c r="T371" s="10"/>
      <c r="U371" s="10"/>
      <c r="V371" s="10"/>
      <c r="W371" s="10"/>
      <c r="X371" s="10"/>
      <c r="Y371" s="10"/>
      <c r="Z371" s="10"/>
      <c r="AA371" s="10"/>
      <c r="AB371" s="10"/>
      <c r="AC371" s="10"/>
      <c r="AD371" s="10"/>
      <c r="AE371" s="10"/>
      <c r="AF371" s="10"/>
      <c r="AG371" s="49" t="b">
        <f t="shared" si="9"/>
        <v>0</v>
      </c>
      <c r="AH371" s="10"/>
    </row>
    <row r="372" spans="1:34" ht="14.25" thickBot="1">
      <c r="A372" s="10"/>
      <c r="B372" s="71" t="s">
        <v>65</v>
      </c>
      <c r="C372" s="72">
        <v>14.1</v>
      </c>
      <c r="D372" s="140" t="s">
        <v>381</v>
      </c>
      <c r="E372" s="138"/>
      <c r="F372" s="138"/>
      <c r="G372" s="138"/>
      <c r="H372" s="138"/>
      <c r="I372" s="138"/>
      <c r="J372" s="138"/>
      <c r="K372" s="138"/>
      <c r="L372" s="139"/>
      <c r="M372" s="10"/>
      <c r="N372" s="10"/>
      <c r="O372" s="10"/>
      <c r="P372" s="10"/>
      <c r="Q372" s="46"/>
      <c r="R372" s="10"/>
      <c r="S372" s="10"/>
      <c r="T372" s="10"/>
      <c r="U372" s="10"/>
      <c r="V372" s="10"/>
      <c r="W372" s="10"/>
      <c r="X372" s="10"/>
      <c r="Y372" s="10"/>
      <c r="Z372" s="10"/>
      <c r="AA372" s="10"/>
      <c r="AB372" s="10"/>
      <c r="AC372" s="10"/>
      <c r="AD372" s="10"/>
      <c r="AE372" s="10"/>
      <c r="AF372" s="10"/>
      <c r="AG372" s="49" t="b">
        <f t="shared" si="9"/>
        <v>0</v>
      </c>
      <c r="AH372" s="10"/>
    </row>
    <row r="373" spans="1:34" ht="14.25" thickBot="1">
      <c r="A373" s="10"/>
      <c r="B373" s="50" t="s">
        <v>39</v>
      </c>
      <c r="C373" s="53"/>
      <c r="D373" s="41"/>
      <c r="E373" s="41"/>
      <c r="F373" s="41"/>
      <c r="G373" s="41"/>
      <c r="H373" s="41"/>
      <c r="I373" s="41"/>
      <c r="J373" s="41"/>
      <c r="K373" s="41"/>
      <c r="L373" s="41"/>
      <c r="M373" s="10"/>
      <c r="N373" s="10"/>
      <c r="O373" s="10"/>
      <c r="P373" s="10"/>
      <c r="Q373" s="46"/>
      <c r="R373" s="10"/>
      <c r="S373" s="10"/>
      <c r="T373" s="10"/>
      <c r="U373" s="10"/>
      <c r="V373" s="10"/>
      <c r="W373" s="10"/>
      <c r="X373" s="10"/>
      <c r="Y373" s="10"/>
      <c r="Z373" s="10"/>
      <c r="AA373" s="10"/>
      <c r="AB373" s="10"/>
      <c r="AC373" s="10"/>
      <c r="AD373" s="10"/>
      <c r="AE373" s="10"/>
      <c r="AF373" s="10"/>
      <c r="AG373" s="49" t="b">
        <f t="shared" si="9"/>
        <v>0</v>
      </c>
      <c r="AH373" s="10"/>
    </row>
    <row r="374" spans="1:34" ht="14.25" thickBot="1">
      <c r="A374" s="10"/>
      <c r="B374" s="104" t="s">
        <v>63</v>
      </c>
      <c r="C374" s="105">
        <v>15.1</v>
      </c>
      <c r="D374" s="126" t="s">
        <v>382</v>
      </c>
      <c r="E374" s="138"/>
      <c r="F374" s="138"/>
      <c r="G374" s="138"/>
      <c r="H374" s="138"/>
      <c r="I374" s="138"/>
      <c r="J374" s="138"/>
      <c r="K374" s="138"/>
      <c r="L374" s="139"/>
      <c r="M374" s="10"/>
      <c r="N374" s="10"/>
      <c r="O374" s="10"/>
      <c r="P374" s="10"/>
      <c r="Q374" s="46"/>
      <c r="R374" s="10"/>
      <c r="S374" s="10"/>
      <c r="T374" s="10"/>
      <c r="U374" s="10"/>
      <c r="V374" s="10"/>
      <c r="W374" s="10"/>
      <c r="X374" s="10"/>
      <c r="Y374" s="10"/>
      <c r="Z374" s="10"/>
      <c r="AA374" s="10"/>
      <c r="AB374" s="10"/>
      <c r="AC374" s="10"/>
      <c r="AD374" s="10"/>
      <c r="AE374" s="10"/>
      <c r="AF374" s="10"/>
      <c r="AG374" s="49" t="b">
        <f t="shared" si="9"/>
        <v>0</v>
      </c>
      <c r="AH374" s="10"/>
    </row>
    <row r="375" spans="1:34" ht="14.25" thickBot="1">
      <c r="A375" s="10"/>
      <c r="B375" s="108" t="s">
        <v>64</v>
      </c>
      <c r="C375" s="109">
        <v>15.1</v>
      </c>
      <c r="D375" s="126" t="s">
        <v>453</v>
      </c>
      <c r="E375" s="138"/>
      <c r="F375" s="138"/>
      <c r="G375" s="138"/>
      <c r="H375" s="138"/>
      <c r="I375" s="138"/>
      <c r="J375" s="138"/>
      <c r="K375" s="138"/>
      <c r="L375" s="139"/>
      <c r="M375" s="10"/>
      <c r="N375" s="10"/>
      <c r="O375" s="10"/>
      <c r="P375" s="10"/>
      <c r="Q375" s="46"/>
      <c r="R375" s="10"/>
      <c r="S375" s="10"/>
      <c r="T375" s="10"/>
      <c r="U375" s="10"/>
      <c r="V375" s="10"/>
      <c r="W375" s="10"/>
      <c r="X375" s="10"/>
      <c r="Y375" s="10"/>
      <c r="Z375" s="10"/>
      <c r="AA375" s="10"/>
      <c r="AB375" s="10"/>
      <c r="AC375" s="10"/>
      <c r="AD375" s="10"/>
      <c r="AE375" s="10"/>
      <c r="AF375" s="10"/>
      <c r="AG375" s="49" t="b">
        <f t="shared" si="9"/>
        <v>0</v>
      </c>
      <c r="AH375" s="10"/>
    </row>
    <row r="376" spans="1:34" ht="14.25" thickBot="1">
      <c r="A376" s="10"/>
      <c r="B376" s="108" t="s">
        <v>64</v>
      </c>
      <c r="C376" s="109">
        <v>15.2</v>
      </c>
      <c r="D376" s="146" t="s">
        <v>383</v>
      </c>
      <c r="E376" s="138"/>
      <c r="F376" s="138"/>
      <c r="G376" s="138"/>
      <c r="H376" s="138"/>
      <c r="I376" s="138"/>
      <c r="J376" s="138"/>
      <c r="K376" s="138"/>
      <c r="L376" s="139"/>
      <c r="M376" s="10"/>
      <c r="N376" s="10"/>
      <c r="O376" s="10"/>
      <c r="P376" s="10"/>
      <c r="Q376" s="46"/>
      <c r="R376" s="10"/>
      <c r="S376" s="10"/>
      <c r="T376" s="10"/>
      <c r="U376" s="10"/>
      <c r="V376" s="10"/>
      <c r="W376" s="10"/>
      <c r="X376" s="10"/>
      <c r="Y376" s="10"/>
      <c r="Z376" s="10"/>
      <c r="AA376" s="10"/>
      <c r="AB376" s="10"/>
      <c r="AC376" s="10"/>
      <c r="AD376" s="10"/>
      <c r="AE376" s="10"/>
      <c r="AF376" s="10"/>
      <c r="AG376" s="49" t="b">
        <f t="shared" si="9"/>
        <v>0</v>
      </c>
      <c r="AH376" s="10"/>
    </row>
    <row r="377" spans="1:34" ht="14.25" thickBot="1">
      <c r="A377" s="10"/>
      <c r="B377" s="108" t="s">
        <v>64</v>
      </c>
      <c r="C377" s="109">
        <v>15.3</v>
      </c>
      <c r="D377" s="140" t="s">
        <v>384</v>
      </c>
      <c r="E377" s="138"/>
      <c r="F377" s="138"/>
      <c r="G377" s="138"/>
      <c r="H377" s="138"/>
      <c r="I377" s="138"/>
      <c r="J377" s="138"/>
      <c r="K377" s="138"/>
      <c r="L377" s="139"/>
      <c r="M377" s="10"/>
      <c r="N377" s="10"/>
      <c r="O377" s="10"/>
      <c r="P377" s="10"/>
      <c r="Q377" s="46"/>
      <c r="R377" s="10"/>
      <c r="S377" s="10"/>
      <c r="T377" s="10"/>
      <c r="U377" s="10"/>
      <c r="V377" s="10"/>
      <c r="W377" s="10"/>
      <c r="X377" s="10"/>
      <c r="Y377" s="10"/>
      <c r="Z377" s="10"/>
      <c r="AA377" s="10"/>
      <c r="AB377" s="10"/>
      <c r="AC377" s="10"/>
      <c r="AD377" s="10"/>
      <c r="AE377" s="10"/>
      <c r="AF377" s="10"/>
      <c r="AG377" s="49" t="b">
        <f t="shared" si="9"/>
        <v>0</v>
      </c>
      <c r="AH377" s="10"/>
    </row>
    <row r="378" spans="1:34" ht="14.25" thickBot="1">
      <c r="A378" s="10"/>
      <c r="B378" s="50" t="s">
        <v>40</v>
      </c>
      <c r="C378" s="53"/>
      <c r="D378" s="41"/>
      <c r="E378" s="41"/>
      <c r="F378" s="41"/>
      <c r="G378" s="41"/>
      <c r="H378" s="41"/>
      <c r="I378" s="41"/>
      <c r="J378" s="41"/>
      <c r="K378" s="41"/>
      <c r="L378" s="41"/>
      <c r="M378" s="10"/>
      <c r="N378" s="10"/>
      <c r="O378" s="10"/>
      <c r="P378" s="10"/>
      <c r="Q378" s="46"/>
      <c r="R378" s="10"/>
      <c r="S378" s="10"/>
      <c r="T378" s="10"/>
      <c r="U378" s="10"/>
      <c r="V378" s="10"/>
      <c r="W378" s="10"/>
      <c r="X378" s="10"/>
      <c r="Y378" s="10"/>
      <c r="Z378" s="10"/>
      <c r="AA378" s="10"/>
      <c r="AB378" s="10"/>
      <c r="AC378" s="10"/>
      <c r="AD378" s="10"/>
      <c r="AE378" s="10"/>
      <c r="AF378" s="10"/>
      <c r="AG378" s="49" t="b">
        <f t="shared" si="9"/>
        <v>0</v>
      </c>
      <c r="AH378" s="10"/>
    </row>
    <row r="379" spans="1:34" ht="14.25" thickBot="1">
      <c r="A379" s="10"/>
      <c r="B379" s="104" t="s">
        <v>63</v>
      </c>
      <c r="C379" s="105">
        <v>16.1</v>
      </c>
      <c r="D379" s="140" t="s">
        <v>385</v>
      </c>
      <c r="E379" s="138"/>
      <c r="F379" s="138"/>
      <c r="G379" s="138"/>
      <c r="H379" s="138"/>
      <c r="I379" s="138"/>
      <c r="J379" s="138"/>
      <c r="K379" s="138"/>
      <c r="L379" s="139"/>
      <c r="M379" s="10"/>
      <c r="N379" s="10"/>
      <c r="O379" s="10"/>
      <c r="P379" s="10"/>
      <c r="Q379" s="46"/>
      <c r="R379" s="10"/>
      <c r="S379" s="10"/>
      <c r="T379" s="10"/>
      <c r="U379" s="10"/>
      <c r="V379" s="10"/>
      <c r="W379" s="10"/>
      <c r="X379" s="10"/>
      <c r="Y379" s="10"/>
      <c r="Z379" s="10"/>
      <c r="AA379" s="10"/>
      <c r="AB379" s="10"/>
      <c r="AC379" s="10"/>
      <c r="AD379" s="10"/>
      <c r="AE379" s="10"/>
      <c r="AF379" s="10"/>
      <c r="AG379" s="49" t="b">
        <f t="shared" si="9"/>
        <v>0</v>
      </c>
      <c r="AH379" s="10"/>
    </row>
    <row r="380" spans="1:34" ht="14.25" thickBot="1">
      <c r="A380" s="10"/>
      <c r="B380" s="108" t="s">
        <v>64</v>
      </c>
      <c r="C380" s="109">
        <v>16.1</v>
      </c>
      <c r="D380" s="140" t="s">
        <v>386</v>
      </c>
      <c r="E380" s="138"/>
      <c r="F380" s="138"/>
      <c r="G380" s="138"/>
      <c r="H380" s="138"/>
      <c r="I380" s="138"/>
      <c r="J380" s="138"/>
      <c r="K380" s="138"/>
      <c r="L380" s="139"/>
      <c r="M380" s="10"/>
      <c r="N380" s="10"/>
      <c r="O380" s="10"/>
      <c r="P380" s="10"/>
      <c r="Q380" s="46"/>
      <c r="R380" s="10"/>
      <c r="S380" s="10"/>
      <c r="T380" s="10"/>
      <c r="U380" s="10"/>
      <c r="V380" s="10"/>
      <c r="W380" s="10"/>
      <c r="X380" s="10"/>
      <c r="Y380" s="10"/>
      <c r="Z380" s="10"/>
      <c r="AA380" s="10"/>
      <c r="AB380" s="10"/>
      <c r="AC380" s="10"/>
      <c r="AD380" s="10"/>
      <c r="AE380" s="10"/>
      <c r="AF380" s="10"/>
      <c r="AG380" s="49" t="b">
        <f t="shared" si="9"/>
        <v>0</v>
      </c>
      <c r="AH380" s="10"/>
    </row>
    <row r="381" spans="1:34" ht="14.25" thickBot="1">
      <c r="A381" s="10"/>
      <c r="B381" s="108" t="s">
        <v>64</v>
      </c>
      <c r="C381" s="109">
        <v>16.2</v>
      </c>
      <c r="D381" s="140" t="s">
        <v>387</v>
      </c>
      <c r="E381" s="138"/>
      <c r="F381" s="138"/>
      <c r="G381" s="138"/>
      <c r="H381" s="138"/>
      <c r="I381" s="138"/>
      <c r="J381" s="138"/>
      <c r="K381" s="138"/>
      <c r="L381" s="139"/>
      <c r="M381" s="10"/>
      <c r="N381" s="10"/>
      <c r="O381" s="10"/>
      <c r="P381" s="10"/>
      <c r="Q381" s="46"/>
      <c r="R381" s="10"/>
      <c r="S381" s="10"/>
      <c r="T381" s="10"/>
      <c r="U381" s="10"/>
      <c r="V381" s="10"/>
      <c r="W381" s="10"/>
      <c r="X381" s="10"/>
      <c r="Y381" s="10"/>
      <c r="Z381" s="10"/>
      <c r="AA381" s="10"/>
      <c r="AB381" s="10"/>
      <c r="AC381" s="10"/>
      <c r="AD381" s="10"/>
      <c r="AE381" s="10"/>
      <c r="AF381" s="10"/>
      <c r="AG381" s="49" t="b">
        <f t="shared" si="9"/>
        <v>0</v>
      </c>
      <c r="AH381" s="10"/>
    </row>
    <row r="382" spans="1:34" ht="14.25" thickBot="1">
      <c r="A382" s="10"/>
      <c r="B382" s="71" t="s">
        <v>65</v>
      </c>
      <c r="C382" s="72">
        <v>16.1</v>
      </c>
      <c r="D382" s="146" t="s">
        <v>388</v>
      </c>
      <c r="E382" s="138"/>
      <c r="F382" s="138"/>
      <c r="G382" s="138"/>
      <c r="H382" s="138"/>
      <c r="I382" s="138"/>
      <c r="J382" s="138"/>
      <c r="K382" s="138"/>
      <c r="L382" s="139"/>
      <c r="M382" s="10"/>
      <c r="N382" s="10"/>
      <c r="O382" s="10"/>
      <c r="P382" s="10"/>
      <c r="Q382" s="46"/>
      <c r="R382" s="10"/>
      <c r="S382" s="10"/>
      <c r="T382" s="10"/>
      <c r="U382" s="10"/>
      <c r="V382" s="10"/>
      <c r="W382" s="10"/>
      <c r="X382" s="10"/>
      <c r="Y382" s="10"/>
      <c r="Z382" s="10"/>
      <c r="AA382" s="10"/>
      <c r="AB382" s="10"/>
      <c r="AC382" s="10"/>
      <c r="AD382" s="10"/>
      <c r="AE382" s="10"/>
      <c r="AF382" s="10"/>
      <c r="AG382" s="49" t="b">
        <f t="shared" si="9"/>
        <v>0</v>
      </c>
      <c r="AH382" s="10"/>
    </row>
    <row r="383" spans="1:34" ht="14.25" thickBot="1">
      <c r="A383" s="10"/>
      <c r="B383" s="71" t="s">
        <v>65</v>
      </c>
      <c r="C383" s="72">
        <v>16.2</v>
      </c>
      <c r="D383" s="144" t="s">
        <v>389</v>
      </c>
      <c r="E383" s="136"/>
      <c r="F383" s="136"/>
      <c r="G383" s="136"/>
      <c r="H383" s="136"/>
      <c r="I383" s="136"/>
      <c r="J383" s="136"/>
      <c r="K383" s="136"/>
      <c r="L383" s="137"/>
      <c r="M383" s="10"/>
      <c r="N383" s="10"/>
      <c r="O383" s="10"/>
      <c r="P383" s="10"/>
      <c r="Q383" s="46"/>
      <c r="R383" s="10"/>
      <c r="S383" s="10"/>
      <c r="T383" s="10"/>
      <c r="U383" s="10"/>
      <c r="V383" s="10"/>
      <c r="W383" s="10"/>
      <c r="X383" s="10"/>
      <c r="Y383" s="10"/>
      <c r="Z383" s="10"/>
      <c r="AA383" s="10"/>
      <c r="AB383" s="10"/>
      <c r="AC383" s="10"/>
      <c r="AD383" s="10"/>
      <c r="AE383" s="10"/>
      <c r="AF383" s="10"/>
      <c r="AG383" s="49" t="b">
        <f t="shared" si="9"/>
        <v>0</v>
      </c>
      <c r="AH383" s="10"/>
    </row>
    <row r="384" spans="1:34" ht="14.25" thickBot="1">
      <c r="A384" s="10"/>
      <c r="B384" s="50" t="s">
        <v>41</v>
      </c>
      <c r="C384" s="53"/>
      <c r="D384" s="41"/>
      <c r="E384" s="41"/>
      <c r="F384" s="41"/>
      <c r="G384" s="41"/>
      <c r="H384" s="41"/>
      <c r="I384" s="41"/>
      <c r="J384" s="41"/>
      <c r="K384" s="41"/>
      <c r="L384" s="41"/>
      <c r="M384" s="10"/>
      <c r="N384" s="10"/>
      <c r="O384" s="10"/>
      <c r="P384" s="10"/>
      <c r="Q384" s="46"/>
      <c r="R384" s="10"/>
      <c r="S384" s="10"/>
      <c r="T384" s="10"/>
      <c r="U384" s="10"/>
      <c r="V384" s="10"/>
      <c r="W384" s="10"/>
      <c r="X384" s="10"/>
      <c r="Y384" s="10"/>
      <c r="Z384" s="10"/>
      <c r="AA384" s="10"/>
      <c r="AB384" s="10"/>
      <c r="AC384" s="10"/>
      <c r="AD384" s="10"/>
      <c r="AE384" s="10"/>
      <c r="AF384" s="10"/>
      <c r="AG384" s="49" t="b">
        <f t="shared" si="9"/>
        <v>0</v>
      </c>
      <c r="AH384" s="10"/>
    </row>
    <row r="385" spans="1:34" ht="14.25" thickBot="1">
      <c r="A385" s="10"/>
      <c r="B385" s="104" t="s">
        <v>63</v>
      </c>
      <c r="C385" s="105">
        <v>17.1</v>
      </c>
      <c r="D385" s="135" t="s">
        <v>391</v>
      </c>
      <c r="E385" s="136"/>
      <c r="F385" s="136"/>
      <c r="G385" s="136"/>
      <c r="H385" s="136"/>
      <c r="I385" s="136"/>
      <c r="J385" s="136"/>
      <c r="K385" s="136"/>
      <c r="L385" s="137"/>
      <c r="M385" s="10"/>
      <c r="N385" s="10"/>
      <c r="O385" s="10"/>
      <c r="P385" s="10"/>
      <c r="Q385" s="46"/>
      <c r="R385" s="10"/>
      <c r="S385" s="10"/>
      <c r="T385" s="10"/>
      <c r="U385" s="10"/>
      <c r="V385" s="10"/>
      <c r="W385" s="10"/>
      <c r="X385" s="10"/>
      <c r="Y385" s="10"/>
      <c r="Z385" s="10"/>
      <c r="AA385" s="10"/>
      <c r="AB385" s="10"/>
      <c r="AC385" s="10"/>
      <c r="AD385" s="10"/>
      <c r="AE385" s="10"/>
      <c r="AF385" s="10"/>
      <c r="AG385" s="49" t="b">
        <f t="shared" si="9"/>
        <v>0</v>
      </c>
      <c r="AH385" s="10"/>
    </row>
    <row r="386" spans="1:34" ht="14.25" thickBot="1">
      <c r="A386" s="10"/>
      <c r="B386" s="104" t="s">
        <v>63</v>
      </c>
      <c r="C386" s="105">
        <v>17.2</v>
      </c>
      <c r="D386" s="135" t="s">
        <v>392</v>
      </c>
      <c r="E386" s="136"/>
      <c r="F386" s="136"/>
      <c r="G386" s="136"/>
      <c r="H386" s="136"/>
      <c r="I386" s="136"/>
      <c r="J386" s="136"/>
      <c r="K386" s="136"/>
      <c r="L386" s="137"/>
      <c r="M386" s="10"/>
      <c r="N386" s="10"/>
      <c r="O386" s="10"/>
      <c r="P386" s="10"/>
      <c r="Q386" s="46"/>
      <c r="R386" s="10"/>
      <c r="S386" s="10"/>
      <c r="T386" s="10"/>
      <c r="U386" s="10"/>
      <c r="V386" s="10"/>
      <c r="W386" s="10"/>
      <c r="X386" s="10"/>
      <c r="Y386" s="10"/>
      <c r="Z386" s="10"/>
      <c r="AA386" s="10"/>
      <c r="AB386" s="10"/>
      <c r="AC386" s="10"/>
      <c r="AD386" s="10"/>
      <c r="AE386" s="10"/>
      <c r="AF386" s="10"/>
      <c r="AG386" s="49" t="b">
        <f t="shared" si="9"/>
        <v>0</v>
      </c>
      <c r="AH386" s="10"/>
    </row>
    <row r="387" spans="1:34" ht="14.25" thickBot="1">
      <c r="A387" s="10"/>
      <c r="B387" s="108" t="s">
        <v>64</v>
      </c>
      <c r="C387" s="109">
        <v>17.1</v>
      </c>
      <c r="D387" s="135" t="s">
        <v>393</v>
      </c>
      <c r="E387" s="136"/>
      <c r="F387" s="136"/>
      <c r="G387" s="136"/>
      <c r="H387" s="136"/>
      <c r="I387" s="136"/>
      <c r="J387" s="136"/>
      <c r="K387" s="136"/>
      <c r="L387" s="137"/>
      <c r="M387" s="10"/>
      <c r="N387" s="10"/>
      <c r="O387" s="10"/>
      <c r="P387" s="10"/>
      <c r="Q387" s="46"/>
      <c r="R387" s="10"/>
      <c r="S387" s="10"/>
      <c r="T387" s="10"/>
      <c r="U387" s="10"/>
      <c r="V387" s="10"/>
      <c r="W387" s="10"/>
      <c r="X387" s="10"/>
      <c r="Y387" s="10"/>
      <c r="Z387" s="10"/>
      <c r="AA387" s="10"/>
      <c r="AB387" s="10"/>
      <c r="AC387" s="10"/>
      <c r="AD387" s="10"/>
      <c r="AE387" s="10"/>
      <c r="AF387" s="10"/>
      <c r="AG387" s="49" t="b">
        <f t="shared" si="9"/>
        <v>0</v>
      </c>
      <c r="AH387" s="10"/>
    </row>
    <row r="388" spans="1:34" ht="14.25" thickBot="1">
      <c r="A388" s="10"/>
      <c r="B388" s="50" t="s">
        <v>42</v>
      </c>
      <c r="C388" s="53"/>
      <c r="D388" s="41"/>
      <c r="E388" s="41"/>
      <c r="F388" s="41"/>
      <c r="G388" s="41"/>
      <c r="H388" s="41"/>
      <c r="I388" s="41"/>
      <c r="J388" s="41"/>
      <c r="K388" s="41"/>
      <c r="L388" s="41"/>
      <c r="M388" s="10"/>
      <c r="N388" s="10"/>
      <c r="O388" s="10"/>
      <c r="P388" s="10"/>
      <c r="Q388" s="46"/>
      <c r="R388" s="10"/>
      <c r="S388" s="10"/>
      <c r="T388" s="10"/>
      <c r="U388" s="10"/>
      <c r="V388" s="10"/>
      <c r="W388" s="10"/>
      <c r="X388" s="10"/>
      <c r="Y388" s="10"/>
      <c r="Z388" s="10"/>
      <c r="AA388" s="10"/>
      <c r="AB388" s="10"/>
      <c r="AC388" s="10"/>
      <c r="AD388" s="10"/>
      <c r="AE388" s="10"/>
      <c r="AF388" s="10"/>
      <c r="AG388" s="49" t="b">
        <f t="shared" si="9"/>
        <v>0</v>
      </c>
      <c r="AH388" s="10"/>
    </row>
    <row r="389" spans="1:34" ht="14.25" thickBot="1">
      <c r="A389" s="10"/>
      <c r="B389" s="104" t="s">
        <v>63</v>
      </c>
      <c r="C389" s="105">
        <v>18.1</v>
      </c>
      <c r="D389" s="126" t="s">
        <v>394</v>
      </c>
      <c r="E389" s="138"/>
      <c r="F389" s="138"/>
      <c r="G389" s="138"/>
      <c r="H389" s="138"/>
      <c r="I389" s="138"/>
      <c r="J389" s="138"/>
      <c r="K389" s="138"/>
      <c r="L389" s="139"/>
      <c r="M389" s="10"/>
      <c r="N389" s="10"/>
      <c r="O389" s="10"/>
      <c r="P389" s="10"/>
      <c r="Q389" s="46"/>
      <c r="R389" s="10"/>
      <c r="S389" s="10"/>
      <c r="T389" s="10"/>
      <c r="U389" s="10"/>
      <c r="V389" s="10"/>
      <c r="W389" s="10"/>
      <c r="X389" s="10"/>
      <c r="Y389" s="10"/>
      <c r="Z389" s="10"/>
      <c r="AA389" s="10"/>
      <c r="AB389" s="10"/>
      <c r="AC389" s="10"/>
      <c r="AD389" s="10"/>
      <c r="AE389" s="10"/>
      <c r="AF389" s="10"/>
      <c r="AG389" s="49" t="b">
        <f t="shared" si="9"/>
        <v>0</v>
      </c>
      <c r="AH389" s="10"/>
    </row>
    <row r="390" spans="1:34" ht="14.25" thickBot="1">
      <c r="A390" s="10"/>
      <c r="B390" s="108" t="s">
        <v>64</v>
      </c>
      <c r="C390" s="109">
        <v>18.1</v>
      </c>
      <c r="D390" s="126" t="s">
        <v>395</v>
      </c>
      <c r="E390" s="138"/>
      <c r="F390" s="138"/>
      <c r="G390" s="138"/>
      <c r="H390" s="138"/>
      <c r="I390" s="138"/>
      <c r="J390" s="138"/>
      <c r="K390" s="138"/>
      <c r="L390" s="139"/>
      <c r="M390" s="10"/>
      <c r="N390" s="10"/>
      <c r="O390" s="10"/>
      <c r="P390" s="10"/>
      <c r="Q390" s="46"/>
      <c r="R390" s="10"/>
      <c r="S390" s="10"/>
      <c r="T390" s="10"/>
      <c r="U390" s="10"/>
      <c r="V390" s="10"/>
      <c r="W390" s="10"/>
      <c r="X390" s="10"/>
      <c r="Y390" s="10"/>
      <c r="Z390" s="10"/>
      <c r="AA390" s="10"/>
      <c r="AB390" s="10"/>
      <c r="AC390" s="10"/>
      <c r="AD390" s="10"/>
      <c r="AE390" s="10"/>
      <c r="AF390" s="10"/>
      <c r="AG390" s="49" t="b">
        <f t="shared" si="9"/>
        <v>0</v>
      </c>
      <c r="AH390" s="10"/>
    </row>
    <row r="391" spans="1:34" ht="14.25" thickBot="1">
      <c r="A391" s="10"/>
      <c r="B391" s="108" t="s">
        <v>64</v>
      </c>
      <c r="C391" s="109">
        <v>18.2</v>
      </c>
      <c r="D391" s="126" t="s">
        <v>396</v>
      </c>
      <c r="E391" s="138"/>
      <c r="F391" s="138"/>
      <c r="G391" s="138"/>
      <c r="H391" s="138"/>
      <c r="I391" s="138"/>
      <c r="J391" s="138"/>
      <c r="K391" s="138"/>
      <c r="L391" s="139"/>
      <c r="M391" s="10"/>
      <c r="N391" s="10"/>
      <c r="O391" s="10"/>
      <c r="P391" s="10"/>
      <c r="Q391" s="46"/>
      <c r="R391" s="10"/>
      <c r="S391" s="10"/>
      <c r="T391" s="10"/>
      <c r="U391" s="10"/>
      <c r="V391" s="10"/>
      <c r="W391" s="10"/>
      <c r="X391" s="10"/>
      <c r="Y391" s="10"/>
      <c r="Z391" s="10"/>
      <c r="AA391" s="10"/>
      <c r="AB391" s="10"/>
      <c r="AC391" s="10"/>
      <c r="AD391" s="10"/>
      <c r="AE391" s="10"/>
      <c r="AF391" s="10"/>
      <c r="AG391" s="49" t="b">
        <f t="shared" si="9"/>
        <v>0</v>
      </c>
      <c r="AH391" s="10"/>
    </row>
    <row r="392" spans="1:34" ht="14.25" thickBot="1">
      <c r="A392" s="10"/>
      <c r="B392" s="108" t="s">
        <v>64</v>
      </c>
      <c r="C392" s="109">
        <v>18.3</v>
      </c>
      <c r="D392" s="140" t="s">
        <v>397</v>
      </c>
      <c r="E392" s="138"/>
      <c r="F392" s="138"/>
      <c r="G392" s="138"/>
      <c r="H392" s="138"/>
      <c r="I392" s="138"/>
      <c r="J392" s="138"/>
      <c r="K392" s="138"/>
      <c r="L392" s="139"/>
      <c r="M392" s="10"/>
      <c r="N392" s="10"/>
      <c r="O392" s="10"/>
      <c r="P392" s="10"/>
      <c r="Q392" s="46"/>
      <c r="R392" s="10"/>
      <c r="S392" s="10"/>
      <c r="T392" s="10"/>
      <c r="U392" s="10"/>
      <c r="V392" s="10"/>
      <c r="W392" s="10"/>
      <c r="X392" s="10"/>
      <c r="Y392" s="10"/>
      <c r="Z392" s="10"/>
      <c r="AA392" s="10"/>
      <c r="AB392" s="10"/>
      <c r="AC392" s="10"/>
      <c r="AD392" s="10"/>
      <c r="AE392" s="10"/>
      <c r="AF392" s="10"/>
      <c r="AG392" s="49" t="b">
        <f t="shared" si="9"/>
        <v>0</v>
      </c>
      <c r="AH392" s="10"/>
    </row>
    <row r="393" spans="1:34" ht="14.25" thickBot="1">
      <c r="A393" s="10"/>
      <c r="B393" s="108" t="s">
        <v>64</v>
      </c>
      <c r="C393" s="109">
        <v>18.4</v>
      </c>
      <c r="D393" s="140" t="s">
        <v>398</v>
      </c>
      <c r="E393" s="138"/>
      <c r="F393" s="138"/>
      <c r="G393" s="138"/>
      <c r="H393" s="138"/>
      <c r="I393" s="138"/>
      <c r="J393" s="138"/>
      <c r="K393" s="138"/>
      <c r="L393" s="139"/>
      <c r="M393" s="10"/>
      <c r="N393" s="10"/>
      <c r="O393" s="10"/>
      <c r="P393" s="10"/>
      <c r="Q393" s="46"/>
      <c r="R393" s="10"/>
      <c r="S393" s="10"/>
      <c r="T393" s="10"/>
      <c r="U393" s="10"/>
      <c r="V393" s="10"/>
      <c r="W393" s="10"/>
      <c r="X393" s="10"/>
      <c r="Y393" s="10"/>
      <c r="Z393" s="10"/>
      <c r="AA393" s="10"/>
      <c r="AB393" s="10"/>
      <c r="AC393" s="10"/>
      <c r="AD393" s="10"/>
      <c r="AE393" s="10"/>
      <c r="AF393" s="10"/>
      <c r="AG393" s="49" t="b">
        <f aca="true" t="shared" si="10" ref="AG393:AG431">IF(AND(Include_Full_Language=TRUE,AG177=TRUE),TRUE,FALSE)</f>
        <v>0</v>
      </c>
      <c r="AH393" s="10"/>
    </row>
    <row r="394" spans="1:34" ht="14.25" thickBot="1">
      <c r="A394" s="10"/>
      <c r="B394" s="108" t="s">
        <v>64</v>
      </c>
      <c r="C394" s="109">
        <v>18.5</v>
      </c>
      <c r="D394" s="126" t="s">
        <v>399</v>
      </c>
      <c r="E394" s="138"/>
      <c r="F394" s="138"/>
      <c r="G394" s="138"/>
      <c r="H394" s="138"/>
      <c r="I394" s="138"/>
      <c r="J394" s="138"/>
      <c r="K394" s="138"/>
      <c r="L394" s="139"/>
      <c r="M394" s="10"/>
      <c r="N394" s="10"/>
      <c r="O394" s="10"/>
      <c r="P394" s="10"/>
      <c r="Q394" s="46"/>
      <c r="R394" s="10"/>
      <c r="S394" s="10"/>
      <c r="T394" s="10"/>
      <c r="U394" s="10"/>
      <c r="V394" s="10"/>
      <c r="W394" s="10"/>
      <c r="X394" s="10"/>
      <c r="Y394" s="10"/>
      <c r="Z394" s="10"/>
      <c r="AA394" s="10"/>
      <c r="AB394" s="10"/>
      <c r="AC394" s="10"/>
      <c r="AD394" s="10"/>
      <c r="AE394" s="10"/>
      <c r="AF394" s="10"/>
      <c r="AG394" s="49" t="b">
        <f t="shared" si="10"/>
        <v>0</v>
      </c>
      <c r="AH394" s="10"/>
    </row>
    <row r="395" spans="1:34" ht="14.25" thickBot="1">
      <c r="A395" s="10"/>
      <c r="B395" s="71" t="s">
        <v>65</v>
      </c>
      <c r="C395" s="72">
        <v>18.1</v>
      </c>
      <c r="D395" s="140" t="s">
        <v>400</v>
      </c>
      <c r="E395" s="138"/>
      <c r="F395" s="138"/>
      <c r="G395" s="138"/>
      <c r="H395" s="138"/>
      <c r="I395" s="138"/>
      <c r="J395" s="138"/>
      <c r="K395" s="138"/>
      <c r="L395" s="139"/>
      <c r="M395" s="10"/>
      <c r="N395" s="10"/>
      <c r="O395" s="10"/>
      <c r="P395" s="10"/>
      <c r="Q395" s="46"/>
      <c r="R395" s="10"/>
      <c r="S395" s="10"/>
      <c r="T395" s="10"/>
      <c r="U395" s="10"/>
      <c r="V395" s="10"/>
      <c r="W395" s="10"/>
      <c r="X395" s="10"/>
      <c r="Y395" s="10"/>
      <c r="Z395" s="10"/>
      <c r="AA395" s="10"/>
      <c r="AB395" s="10"/>
      <c r="AC395" s="10"/>
      <c r="AD395" s="10"/>
      <c r="AE395" s="10"/>
      <c r="AF395" s="10"/>
      <c r="AG395" s="49" t="b">
        <f t="shared" si="10"/>
        <v>0</v>
      </c>
      <c r="AH395" s="10"/>
    </row>
    <row r="396" spans="1:34" ht="14.25" thickBot="1">
      <c r="A396" s="10"/>
      <c r="B396" s="71" t="s">
        <v>65</v>
      </c>
      <c r="C396" s="72">
        <v>18.2</v>
      </c>
      <c r="D396" s="140" t="s">
        <v>401</v>
      </c>
      <c r="E396" s="138"/>
      <c r="F396" s="138"/>
      <c r="G396" s="138"/>
      <c r="H396" s="138"/>
      <c r="I396" s="138"/>
      <c r="J396" s="138"/>
      <c r="K396" s="138"/>
      <c r="L396" s="139"/>
      <c r="M396" s="10"/>
      <c r="N396" s="10"/>
      <c r="O396" s="10"/>
      <c r="P396" s="10"/>
      <c r="Q396" s="46"/>
      <c r="R396" s="10"/>
      <c r="S396" s="10"/>
      <c r="T396" s="10"/>
      <c r="U396" s="10"/>
      <c r="V396" s="10"/>
      <c r="W396" s="10"/>
      <c r="X396" s="10"/>
      <c r="Y396" s="10"/>
      <c r="Z396" s="10"/>
      <c r="AA396" s="10"/>
      <c r="AB396" s="10"/>
      <c r="AC396" s="10"/>
      <c r="AD396" s="10"/>
      <c r="AE396" s="10"/>
      <c r="AF396" s="10"/>
      <c r="AG396" s="49" t="b">
        <f t="shared" si="10"/>
        <v>0</v>
      </c>
      <c r="AH396" s="10"/>
    </row>
    <row r="397" spans="1:34" ht="14.25" thickBot="1">
      <c r="A397" s="10"/>
      <c r="B397" s="71" t="s">
        <v>65</v>
      </c>
      <c r="C397" s="72">
        <v>18.3</v>
      </c>
      <c r="D397" s="126" t="s">
        <v>402</v>
      </c>
      <c r="E397" s="138"/>
      <c r="F397" s="138"/>
      <c r="G397" s="138"/>
      <c r="H397" s="138"/>
      <c r="I397" s="138"/>
      <c r="J397" s="138"/>
      <c r="K397" s="138"/>
      <c r="L397" s="139"/>
      <c r="M397" s="10"/>
      <c r="N397" s="10"/>
      <c r="O397" s="10"/>
      <c r="P397" s="10"/>
      <c r="Q397" s="46"/>
      <c r="R397" s="10"/>
      <c r="S397" s="10"/>
      <c r="T397" s="10"/>
      <c r="U397" s="10"/>
      <c r="V397" s="10"/>
      <c r="W397" s="10"/>
      <c r="X397" s="10"/>
      <c r="Y397" s="10"/>
      <c r="Z397" s="10"/>
      <c r="AA397" s="10"/>
      <c r="AB397" s="10"/>
      <c r="AC397" s="10"/>
      <c r="AD397" s="10"/>
      <c r="AE397" s="10"/>
      <c r="AF397" s="10"/>
      <c r="AG397" s="49" t="b">
        <f t="shared" si="10"/>
        <v>0</v>
      </c>
      <c r="AH397" s="10"/>
    </row>
    <row r="398" spans="1:34" ht="14.25" thickBot="1">
      <c r="A398" s="10"/>
      <c r="B398" s="50" t="s">
        <v>45</v>
      </c>
      <c r="C398" s="53"/>
      <c r="D398" s="41"/>
      <c r="E398" s="41"/>
      <c r="F398" s="41"/>
      <c r="G398" s="41"/>
      <c r="H398" s="41"/>
      <c r="I398" s="41"/>
      <c r="J398" s="41"/>
      <c r="K398" s="41"/>
      <c r="L398" s="41"/>
      <c r="M398" s="10"/>
      <c r="N398" s="10"/>
      <c r="O398" s="10"/>
      <c r="P398" s="10"/>
      <c r="Q398" s="46"/>
      <c r="R398" s="10"/>
      <c r="S398" s="10"/>
      <c r="T398" s="10"/>
      <c r="U398" s="10"/>
      <c r="V398" s="10"/>
      <c r="W398" s="10"/>
      <c r="X398" s="10"/>
      <c r="Y398" s="10"/>
      <c r="Z398" s="10"/>
      <c r="AA398" s="10"/>
      <c r="AB398" s="10"/>
      <c r="AC398" s="10"/>
      <c r="AD398" s="10"/>
      <c r="AE398" s="10"/>
      <c r="AF398" s="10"/>
      <c r="AG398" s="49" t="b">
        <f t="shared" si="10"/>
        <v>0</v>
      </c>
      <c r="AH398" s="10"/>
    </row>
    <row r="399" spans="1:34" ht="14.25" thickBot="1">
      <c r="A399" s="10"/>
      <c r="B399" s="104" t="s">
        <v>63</v>
      </c>
      <c r="C399" s="105">
        <v>19.1</v>
      </c>
      <c r="D399" s="126" t="s">
        <v>457</v>
      </c>
      <c r="E399" s="138"/>
      <c r="F399" s="138"/>
      <c r="G399" s="138"/>
      <c r="H399" s="138"/>
      <c r="I399" s="138"/>
      <c r="J399" s="138"/>
      <c r="K399" s="138"/>
      <c r="L399" s="139"/>
      <c r="M399" s="10"/>
      <c r="N399" s="10"/>
      <c r="O399" s="10"/>
      <c r="P399" s="10"/>
      <c r="Q399" s="46"/>
      <c r="R399" s="10"/>
      <c r="S399" s="10"/>
      <c r="T399" s="10"/>
      <c r="U399" s="10"/>
      <c r="V399" s="10"/>
      <c r="W399" s="10"/>
      <c r="X399" s="10"/>
      <c r="Y399" s="10"/>
      <c r="Z399" s="10"/>
      <c r="AA399" s="10"/>
      <c r="AB399" s="10"/>
      <c r="AC399" s="10"/>
      <c r="AD399" s="10"/>
      <c r="AE399" s="10"/>
      <c r="AF399" s="10"/>
      <c r="AG399" s="49" t="b">
        <f t="shared" si="10"/>
        <v>0</v>
      </c>
      <c r="AH399" s="10"/>
    </row>
    <row r="400" spans="1:34" ht="14.25" thickBot="1">
      <c r="A400" s="10"/>
      <c r="B400" s="108" t="s">
        <v>64</v>
      </c>
      <c r="C400" s="109">
        <v>19.1</v>
      </c>
      <c r="D400" s="140" t="s">
        <v>403</v>
      </c>
      <c r="E400" s="138"/>
      <c r="F400" s="138"/>
      <c r="G400" s="138"/>
      <c r="H400" s="138"/>
      <c r="I400" s="138"/>
      <c r="J400" s="138"/>
      <c r="K400" s="138"/>
      <c r="L400" s="139"/>
      <c r="M400" s="10"/>
      <c r="N400" s="10"/>
      <c r="O400" s="10"/>
      <c r="P400" s="10"/>
      <c r="Q400" s="46"/>
      <c r="R400" s="10"/>
      <c r="S400" s="10"/>
      <c r="T400" s="10"/>
      <c r="U400" s="10"/>
      <c r="V400" s="10"/>
      <c r="W400" s="10"/>
      <c r="X400" s="10"/>
      <c r="Y400" s="10"/>
      <c r="Z400" s="10"/>
      <c r="AA400" s="10"/>
      <c r="AB400" s="10"/>
      <c r="AC400" s="10"/>
      <c r="AD400" s="10"/>
      <c r="AE400" s="10"/>
      <c r="AF400" s="10"/>
      <c r="AG400" s="49" t="b">
        <f t="shared" si="10"/>
        <v>0</v>
      </c>
      <c r="AH400" s="10"/>
    </row>
    <row r="401" spans="1:34" ht="14.25" thickBot="1">
      <c r="A401" s="10"/>
      <c r="B401" s="108" t="s">
        <v>64</v>
      </c>
      <c r="C401" s="109">
        <v>19.2</v>
      </c>
      <c r="D401" s="140" t="s">
        <v>404</v>
      </c>
      <c r="E401" s="138"/>
      <c r="F401" s="138"/>
      <c r="G401" s="138"/>
      <c r="H401" s="138"/>
      <c r="I401" s="138"/>
      <c r="J401" s="138"/>
      <c r="K401" s="138"/>
      <c r="L401" s="139"/>
      <c r="M401" s="10"/>
      <c r="N401" s="10"/>
      <c r="O401" s="10"/>
      <c r="P401" s="10"/>
      <c r="Q401" s="46"/>
      <c r="R401" s="10"/>
      <c r="S401" s="10"/>
      <c r="T401" s="10"/>
      <c r="U401" s="10"/>
      <c r="V401" s="10"/>
      <c r="W401" s="10"/>
      <c r="X401" s="10"/>
      <c r="Y401" s="10"/>
      <c r="Z401" s="10"/>
      <c r="AA401" s="10"/>
      <c r="AB401" s="10"/>
      <c r="AC401" s="10"/>
      <c r="AD401" s="10"/>
      <c r="AE401" s="10"/>
      <c r="AF401" s="10"/>
      <c r="AG401" s="49" t="b">
        <f t="shared" si="10"/>
        <v>0</v>
      </c>
      <c r="AH401" s="10"/>
    </row>
    <row r="402" spans="1:34" ht="14.25" thickBot="1">
      <c r="A402" s="10"/>
      <c r="B402" s="108" t="s">
        <v>64</v>
      </c>
      <c r="C402" s="109">
        <v>19.3</v>
      </c>
      <c r="D402" s="140" t="s">
        <v>405</v>
      </c>
      <c r="E402" s="138"/>
      <c r="F402" s="138"/>
      <c r="G402" s="138"/>
      <c r="H402" s="138"/>
      <c r="I402" s="138"/>
      <c r="J402" s="138"/>
      <c r="K402" s="138"/>
      <c r="L402" s="139"/>
      <c r="M402" s="10"/>
      <c r="N402" s="10"/>
      <c r="O402" s="10"/>
      <c r="P402" s="10"/>
      <c r="Q402" s="46"/>
      <c r="R402" s="10"/>
      <c r="S402" s="10"/>
      <c r="T402" s="10"/>
      <c r="U402" s="10"/>
      <c r="V402" s="10"/>
      <c r="W402" s="10"/>
      <c r="X402" s="10"/>
      <c r="Y402" s="10"/>
      <c r="Z402" s="10"/>
      <c r="AA402" s="10"/>
      <c r="AB402" s="10"/>
      <c r="AC402" s="10"/>
      <c r="AD402" s="10"/>
      <c r="AE402" s="10"/>
      <c r="AF402" s="10"/>
      <c r="AG402" s="49" t="b">
        <f t="shared" si="10"/>
        <v>0</v>
      </c>
      <c r="AH402" s="10"/>
    </row>
    <row r="403" spans="1:34" ht="14.25" thickBot="1">
      <c r="A403" s="10"/>
      <c r="B403" s="108" t="s">
        <v>64</v>
      </c>
      <c r="C403" s="109">
        <v>19.4</v>
      </c>
      <c r="D403" s="140" t="s">
        <v>406</v>
      </c>
      <c r="E403" s="138"/>
      <c r="F403" s="138"/>
      <c r="G403" s="138"/>
      <c r="H403" s="138"/>
      <c r="I403" s="138"/>
      <c r="J403" s="138"/>
      <c r="K403" s="138"/>
      <c r="L403" s="139"/>
      <c r="M403" s="10"/>
      <c r="N403" s="10"/>
      <c r="O403" s="10"/>
      <c r="P403" s="10"/>
      <c r="Q403" s="46"/>
      <c r="R403" s="10"/>
      <c r="S403" s="10"/>
      <c r="T403" s="10"/>
      <c r="U403" s="10"/>
      <c r="V403" s="10"/>
      <c r="W403" s="10"/>
      <c r="X403" s="10"/>
      <c r="Y403" s="10"/>
      <c r="Z403" s="10"/>
      <c r="AA403" s="10"/>
      <c r="AB403" s="10"/>
      <c r="AC403" s="10"/>
      <c r="AD403" s="10"/>
      <c r="AE403" s="10"/>
      <c r="AF403" s="10"/>
      <c r="AG403" s="49" t="b">
        <f t="shared" si="10"/>
        <v>0</v>
      </c>
      <c r="AH403" s="10"/>
    </row>
    <row r="404" spans="1:34" ht="14.25" thickBot="1">
      <c r="A404" s="10"/>
      <c r="B404" s="71" t="s">
        <v>65</v>
      </c>
      <c r="C404" s="72">
        <v>19.1</v>
      </c>
      <c r="D404" s="126" t="s">
        <v>407</v>
      </c>
      <c r="E404" s="138"/>
      <c r="F404" s="138"/>
      <c r="G404" s="138"/>
      <c r="H404" s="138"/>
      <c r="I404" s="138"/>
      <c r="J404" s="138"/>
      <c r="K404" s="138"/>
      <c r="L404" s="139"/>
      <c r="M404" s="10"/>
      <c r="N404" s="10"/>
      <c r="O404" s="10"/>
      <c r="P404" s="10"/>
      <c r="Q404" s="46"/>
      <c r="R404" s="10"/>
      <c r="S404" s="10"/>
      <c r="T404" s="10"/>
      <c r="U404" s="10"/>
      <c r="V404" s="10"/>
      <c r="W404" s="10"/>
      <c r="X404" s="10"/>
      <c r="Y404" s="10"/>
      <c r="Z404" s="10"/>
      <c r="AA404" s="10"/>
      <c r="AB404" s="10"/>
      <c r="AC404" s="10"/>
      <c r="AD404" s="10"/>
      <c r="AE404" s="10"/>
      <c r="AF404" s="10"/>
      <c r="AG404" s="49" t="b">
        <f t="shared" si="10"/>
        <v>0</v>
      </c>
      <c r="AH404" s="10"/>
    </row>
    <row r="405" spans="1:34" ht="14.25" thickBot="1">
      <c r="A405" s="10"/>
      <c r="B405" s="71" t="s">
        <v>65</v>
      </c>
      <c r="C405" s="72">
        <v>19.2</v>
      </c>
      <c r="D405" s="140" t="s">
        <v>408</v>
      </c>
      <c r="E405" s="138"/>
      <c r="F405" s="138"/>
      <c r="G405" s="138"/>
      <c r="H405" s="138"/>
      <c r="I405" s="138"/>
      <c r="J405" s="138"/>
      <c r="K405" s="138"/>
      <c r="L405" s="139"/>
      <c r="M405" s="10"/>
      <c r="N405" s="10"/>
      <c r="O405" s="10"/>
      <c r="P405" s="10"/>
      <c r="Q405" s="46"/>
      <c r="R405" s="10"/>
      <c r="S405" s="10"/>
      <c r="T405" s="10"/>
      <c r="U405" s="10"/>
      <c r="V405" s="10"/>
      <c r="W405" s="10"/>
      <c r="X405" s="10"/>
      <c r="Y405" s="10"/>
      <c r="Z405" s="10"/>
      <c r="AA405" s="10"/>
      <c r="AB405" s="10"/>
      <c r="AC405" s="10"/>
      <c r="AD405" s="10"/>
      <c r="AE405" s="10"/>
      <c r="AF405" s="10"/>
      <c r="AG405" s="49" t="b">
        <f t="shared" si="10"/>
        <v>0</v>
      </c>
      <c r="AH405" s="10"/>
    </row>
    <row r="406" spans="1:34" ht="14.25" thickBot="1">
      <c r="A406" s="10"/>
      <c r="B406" s="71" t="s">
        <v>65</v>
      </c>
      <c r="C406" s="72">
        <v>19.3</v>
      </c>
      <c r="D406" s="126" t="s">
        <v>409</v>
      </c>
      <c r="E406" s="138"/>
      <c r="F406" s="138"/>
      <c r="G406" s="138"/>
      <c r="H406" s="138"/>
      <c r="I406" s="138"/>
      <c r="J406" s="138"/>
      <c r="K406" s="138"/>
      <c r="L406" s="139"/>
      <c r="M406" s="10"/>
      <c r="N406" s="10"/>
      <c r="O406" s="10"/>
      <c r="P406" s="10"/>
      <c r="Q406" s="46"/>
      <c r="R406" s="10"/>
      <c r="S406" s="10"/>
      <c r="T406" s="10"/>
      <c r="U406" s="10"/>
      <c r="V406" s="10"/>
      <c r="W406" s="10"/>
      <c r="X406" s="10"/>
      <c r="Y406" s="10"/>
      <c r="Z406" s="10"/>
      <c r="AA406" s="10"/>
      <c r="AB406" s="10"/>
      <c r="AC406" s="10"/>
      <c r="AD406" s="10"/>
      <c r="AE406" s="10"/>
      <c r="AF406" s="10"/>
      <c r="AG406" s="49" t="b">
        <f t="shared" si="10"/>
        <v>0</v>
      </c>
      <c r="AH406" s="10"/>
    </row>
    <row r="407" spans="1:34" ht="14.25" thickBot="1">
      <c r="A407" s="10"/>
      <c r="B407" s="71" t="s">
        <v>65</v>
      </c>
      <c r="C407" s="72">
        <v>19.4</v>
      </c>
      <c r="D407" s="147" t="s">
        <v>410</v>
      </c>
      <c r="E407" s="138"/>
      <c r="F407" s="138"/>
      <c r="G407" s="138"/>
      <c r="H407" s="138"/>
      <c r="I407" s="138"/>
      <c r="J407" s="138"/>
      <c r="K407" s="138"/>
      <c r="L407" s="139"/>
      <c r="M407" s="10"/>
      <c r="N407" s="10"/>
      <c r="O407" s="10"/>
      <c r="P407" s="10"/>
      <c r="Q407" s="46"/>
      <c r="R407" s="10"/>
      <c r="S407" s="10"/>
      <c r="T407" s="10"/>
      <c r="U407" s="10"/>
      <c r="V407" s="10"/>
      <c r="W407" s="10"/>
      <c r="X407" s="10"/>
      <c r="Y407" s="10"/>
      <c r="Z407" s="10"/>
      <c r="AA407" s="10"/>
      <c r="AB407" s="10"/>
      <c r="AC407" s="10"/>
      <c r="AD407" s="10"/>
      <c r="AE407" s="10"/>
      <c r="AF407" s="10"/>
      <c r="AG407" s="49" t="b">
        <f t="shared" si="10"/>
        <v>0</v>
      </c>
      <c r="AH407" s="10"/>
    </row>
    <row r="408" spans="1:34" ht="14.25" thickBot="1">
      <c r="A408" s="10"/>
      <c r="B408" s="50" t="s">
        <v>47</v>
      </c>
      <c r="C408" s="53"/>
      <c r="D408" s="41"/>
      <c r="E408" s="41"/>
      <c r="F408" s="41"/>
      <c r="G408" s="41"/>
      <c r="H408" s="41"/>
      <c r="I408" s="41"/>
      <c r="J408" s="41"/>
      <c r="K408" s="41"/>
      <c r="L408" s="41"/>
      <c r="M408" s="10"/>
      <c r="N408" s="10"/>
      <c r="O408" s="10"/>
      <c r="P408" s="10"/>
      <c r="Q408" s="46"/>
      <c r="R408" s="10"/>
      <c r="S408" s="10"/>
      <c r="T408" s="10"/>
      <c r="U408" s="10"/>
      <c r="V408" s="10"/>
      <c r="W408" s="10"/>
      <c r="X408" s="10"/>
      <c r="Y408" s="10"/>
      <c r="Z408" s="10"/>
      <c r="AA408" s="10"/>
      <c r="AB408" s="10"/>
      <c r="AC408" s="10"/>
      <c r="AD408" s="10"/>
      <c r="AE408" s="10"/>
      <c r="AF408" s="10"/>
      <c r="AG408" s="49" t="b">
        <f t="shared" si="10"/>
        <v>0</v>
      </c>
      <c r="AH408" s="10"/>
    </row>
    <row r="409" spans="1:34" ht="14.25" thickBot="1">
      <c r="A409" s="10"/>
      <c r="B409" s="104" t="s">
        <v>63</v>
      </c>
      <c r="C409" s="105">
        <v>20.1</v>
      </c>
      <c r="D409" s="126" t="s">
        <v>454</v>
      </c>
      <c r="E409" s="138"/>
      <c r="F409" s="138"/>
      <c r="G409" s="138"/>
      <c r="H409" s="138"/>
      <c r="I409" s="138"/>
      <c r="J409" s="138"/>
      <c r="K409" s="138"/>
      <c r="L409" s="139"/>
      <c r="M409" s="10"/>
      <c r="N409" s="10"/>
      <c r="O409" s="10"/>
      <c r="P409" s="10"/>
      <c r="Q409" s="46"/>
      <c r="R409" s="10"/>
      <c r="S409" s="10"/>
      <c r="T409" s="10"/>
      <c r="U409" s="10"/>
      <c r="V409" s="10"/>
      <c r="W409" s="10"/>
      <c r="X409" s="10"/>
      <c r="Y409" s="10"/>
      <c r="Z409" s="10"/>
      <c r="AA409" s="10"/>
      <c r="AB409" s="10"/>
      <c r="AC409" s="10"/>
      <c r="AD409" s="10"/>
      <c r="AE409" s="10"/>
      <c r="AF409" s="10"/>
      <c r="AG409" s="49" t="b">
        <f t="shared" si="10"/>
        <v>0</v>
      </c>
      <c r="AH409" s="10"/>
    </row>
    <row r="410" spans="1:34" ht="14.25" thickBot="1">
      <c r="A410" s="10"/>
      <c r="B410" s="104" t="s">
        <v>63</v>
      </c>
      <c r="C410" s="105">
        <v>20.2</v>
      </c>
      <c r="D410" s="126" t="s">
        <v>411</v>
      </c>
      <c r="E410" s="138"/>
      <c r="F410" s="138"/>
      <c r="G410" s="138"/>
      <c r="H410" s="138"/>
      <c r="I410" s="138"/>
      <c r="J410" s="138"/>
      <c r="K410" s="138"/>
      <c r="L410" s="139"/>
      <c r="M410" s="10"/>
      <c r="N410" s="10"/>
      <c r="O410" s="10"/>
      <c r="P410" s="10"/>
      <c r="Q410" s="46"/>
      <c r="R410" s="10"/>
      <c r="S410" s="10"/>
      <c r="T410" s="10"/>
      <c r="U410" s="10"/>
      <c r="V410" s="10"/>
      <c r="W410" s="10"/>
      <c r="X410" s="10"/>
      <c r="Y410" s="10"/>
      <c r="Z410" s="10"/>
      <c r="AA410" s="10"/>
      <c r="AB410" s="10"/>
      <c r="AC410" s="10"/>
      <c r="AD410" s="10"/>
      <c r="AE410" s="10"/>
      <c r="AF410" s="10"/>
      <c r="AG410" s="49" t="b">
        <f t="shared" si="10"/>
        <v>0</v>
      </c>
      <c r="AH410" s="10"/>
    </row>
    <row r="411" spans="1:34" ht="14.25" thickBot="1">
      <c r="A411" s="10"/>
      <c r="B411" s="104" t="s">
        <v>63</v>
      </c>
      <c r="C411" s="105">
        <v>20.3</v>
      </c>
      <c r="D411" s="140" t="s">
        <v>412</v>
      </c>
      <c r="E411" s="138"/>
      <c r="F411" s="138"/>
      <c r="G411" s="138"/>
      <c r="H411" s="138"/>
      <c r="I411" s="138"/>
      <c r="J411" s="138"/>
      <c r="K411" s="138"/>
      <c r="L411" s="139"/>
      <c r="M411" s="10"/>
      <c r="N411" s="10"/>
      <c r="O411" s="10"/>
      <c r="P411" s="10"/>
      <c r="Q411" s="46"/>
      <c r="R411" s="10"/>
      <c r="S411" s="10"/>
      <c r="T411" s="10"/>
      <c r="U411" s="10"/>
      <c r="V411" s="10"/>
      <c r="W411" s="10"/>
      <c r="X411" s="10"/>
      <c r="Y411" s="10"/>
      <c r="Z411" s="10"/>
      <c r="AA411" s="10"/>
      <c r="AB411" s="10"/>
      <c r="AC411" s="10"/>
      <c r="AD411" s="10"/>
      <c r="AE411" s="10"/>
      <c r="AF411" s="10"/>
      <c r="AG411" s="49" t="b">
        <f t="shared" si="10"/>
        <v>0</v>
      </c>
      <c r="AH411" s="10"/>
    </row>
    <row r="412" spans="1:34" ht="14.25" thickBot="1">
      <c r="A412" s="10"/>
      <c r="B412" s="108" t="s">
        <v>64</v>
      </c>
      <c r="C412" s="109">
        <v>20.1</v>
      </c>
      <c r="D412" s="126" t="s">
        <v>413</v>
      </c>
      <c r="E412" s="138"/>
      <c r="F412" s="138"/>
      <c r="G412" s="138"/>
      <c r="H412" s="138"/>
      <c r="I412" s="138"/>
      <c r="J412" s="138"/>
      <c r="K412" s="138"/>
      <c r="L412" s="139"/>
      <c r="M412" s="10"/>
      <c r="N412" s="10"/>
      <c r="O412" s="10"/>
      <c r="P412" s="10"/>
      <c r="Q412" s="46"/>
      <c r="R412" s="10"/>
      <c r="S412" s="10"/>
      <c r="T412" s="10"/>
      <c r="U412" s="10"/>
      <c r="V412" s="10"/>
      <c r="W412" s="10"/>
      <c r="X412" s="10"/>
      <c r="Y412" s="10"/>
      <c r="Z412" s="10"/>
      <c r="AA412" s="10"/>
      <c r="AB412" s="10"/>
      <c r="AC412" s="10"/>
      <c r="AD412" s="10"/>
      <c r="AE412" s="10"/>
      <c r="AF412" s="10"/>
      <c r="AG412" s="49" t="b">
        <f t="shared" si="10"/>
        <v>0</v>
      </c>
      <c r="AH412" s="10"/>
    </row>
    <row r="413" spans="1:34" ht="14.25" thickBot="1">
      <c r="A413" s="10"/>
      <c r="B413" s="108" t="s">
        <v>64</v>
      </c>
      <c r="C413" s="109">
        <v>20.2</v>
      </c>
      <c r="D413" s="126" t="s">
        <v>455</v>
      </c>
      <c r="E413" s="138"/>
      <c r="F413" s="138"/>
      <c r="G413" s="138"/>
      <c r="H413" s="138"/>
      <c r="I413" s="138"/>
      <c r="J413" s="138"/>
      <c r="K413" s="138"/>
      <c r="L413" s="139"/>
      <c r="M413" s="10"/>
      <c r="N413" s="10"/>
      <c r="O413" s="10"/>
      <c r="P413" s="10"/>
      <c r="Q413" s="46"/>
      <c r="R413" s="10"/>
      <c r="S413" s="10"/>
      <c r="T413" s="10"/>
      <c r="U413" s="10"/>
      <c r="V413" s="10"/>
      <c r="W413" s="10"/>
      <c r="X413" s="10"/>
      <c r="Y413" s="10"/>
      <c r="Z413" s="10"/>
      <c r="AA413" s="10"/>
      <c r="AB413" s="10"/>
      <c r="AC413" s="10"/>
      <c r="AD413" s="10"/>
      <c r="AE413" s="10"/>
      <c r="AF413" s="10"/>
      <c r="AG413" s="49" t="b">
        <f t="shared" si="10"/>
        <v>0</v>
      </c>
      <c r="AH413" s="10"/>
    </row>
    <row r="414" spans="1:34" ht="14.25" thickBot="1">
      <c r="A414" s="10"/>
      <c r="B414" s="71" t="s">
        <v>65</v>
      </c>
      <c r="C414" s="72">
        <v>20.1</v>
      </c>
      <c r="D414" s="146" t="s">
        <v>414</v>
      </c>
      <c r="E414" s="138"/>
      <c r="F414" s="138"/>
      <c r="G414" s="138"/>
      <c r="H414" s="138"/>
      <c r="I414" s="138"/>
      <c r="J414" s="138"/>
      <c r="K414" s="138"/>
      <c r="L414" s="139"/>
      <c r="M414" s="10"/>
      <c r="N414" s="10"/>
      <c r="O414" s="10"/>
      <c r="P414" s="10"/>
      <c r="Q414" s="46"/>
      <c r="R414" s="10"/>
      <c r="S414" s="10"/>
      <c r="T414" s="10"/>
      <c r="U414" s="10"/>
      <c r="V414" s="10"/>
      <c r="W414" s="10"/>
      <c r="X414" s="10"/>
      <c r="Y414" s="10"/>
      <c r="Z414" s="10"/>
      <c r="AA414" s="10"/>
      <c r="AB414" s="10"/>
      <c r="AC414" s="10"/>
      <c r="AD414" s="10"/>
      <c r="AE414" s="10"/>
      <c r="AF414" s="10"/>
      <c r="AG414" s="49" t="b">
        <f t="shared" si="10"/>
        <v>0</v>
      </c>
      <c r="AH414" s="10"/>
    </row>
    <row r="415" spans="1:34" ht="14.25" thickBot="1">
      <c r="A415" s="10"/>
      <c r="B415" s="71" t="s">
        <v>65</v>
      </c>
      <c r="C415" s="72">
        <v>20.2</v>
      </c>
      <c r="D415" s="145" t="s">
        <v>415</v>
      </c>
      <c r="E415" s="136"/>
      <c r="F415" s="136"/>
      <c r="G415" s="136"/>
      <c r="H415" s="136"/>
      <c r="I415" s="136"/>
      <c r="J415" s="136"/>
      <c r="K415" s="136"/>
      <c r="L415" s="137"/>
      <c r="M415" s="10"/>
      <c r="N415" s="10"/>
      <c r="O415" s="10"/>
      <c r="P415" s="10"/>
      <c r="Q415" s="46"/>
      <c r="R415" s="10"/>
      <c r="S415" s="10"/>
      <c r="T415" s="10"/>
      <c r="U415" s="10"/>
      <c r="V415" s="10"/>
      <c r="W415" s="10"/>
      <c r="X415" s="10"/>
      <c r="Y415" s="10"/>
      <c r="Z415" s="10"/>
      <c r="AA415" s="10"/>
      <c r="AB415" s="10"/>
      <c r="AC415" s="10"/>
      <c r="AD415" s="10"/>
      <c r="AE415" s="10"/>
      <c r="AF415" s="10"/>
      <c r="AG415" s="49" t="b">
        <f t="shared" si="10"/>
        <v>0</v>
      </c>
      <c r="AH415" s="10"/>
    </row>
    <row r="416" spans="1:34" ht="14.25" thickBot="1">
      <c r="A416" s="10"/>
      <c r="B416" s="50" t="s">
        <v>186</v>
      </c>
      <c r="C416" s="53"/>
      <c r="D416" s="41"/>
      <c r="E416" s="41"/>
      <c r="F416" s="41"/>
      <c r="G416" s="41"/>
      <c r="H416" s="41"/>
      <c r="I416" s="41"/>
      <c r="J416" s="41"/>
      <c r="K416" s="41"/>
      <c r="L416" s="41"/>
      <c r="M416" s="10"/>
      <c r="N416" s="10"/>
      <c r="O416" s="10"/>
      <c r="P416" s="10"/>
      <c r="Q416" s="46"/>
      <c r="R416" s="10"/>
      <c r="S416" s="10"/>
      <c r="T416" s="10"/>
      <c r="U416" s="10"/>
      <c r="V416" s="10"/>
      <c r="W416" s="10"/>
      <c r="X416" s="10"/>
      <c r="Y416" s="10"/>
      <c r="Z416" s="10"/>
      <c r="AA416" s="10"/>
      <c r="AB416" s="10"/>
      <c r="AC416" s="10"/>
      <c r="AD416" s="10"/>
      <c r="AE416" s="10"/>
      <c r="AF416" s="10"/>
      <c r="AG416" s="49" t="b">
        <f t="shared" si="10"/>
        <v>0</v>
      </c>
      <c r="AH416" s="10"/>
    </row>
    <row r="417" spans="1:34" ht="14.25" thickBot="1">
      <c r="A417" s="10"/>
      <c r="B417" s="104" t="s">
        <v>63</v>
      </c>
      <c r="C417" s="105">
        <v>21.1</v>
      </c>
      <c r="D417" s="126" t="s">
        <v>416</v>
      </c>
      <c r="E417" s="138"/>
      <c r="F417" s="138"/>
      <c r="G417" s="138"/>
      <c r="H417" s="138"/>
      <c r="I417" s="138"/>
      <c r="J417" s="138"/>
      <c r="K417" s="138"/>
      <c r="L417" s="139"/>
      <c r="M417" s="10"/>
      <c r="N417" s="10"/>
      <c r="O417" s="10"/>
      <c r="P417" s="10"/>
      <c r="Q417" s="46"/>
      <c r="R417" s="10"/>
      <c r="S417" s="10"/>
      <c r="T417" s="10"/>
      <c r="U417" s="10"/>
      <c r="V417" s="10"/>
      <c r="W417" s="10"/>
      <c r="X417" s="10"/>
      <c r="Y417" s="10"/>
      <c r="Z417" s="10"/>
      <c r="AA417" s="10"/>
      <c r="AB417" s="10"/>
      <c r="AC417" s="10"/>
      <c r="AD417" s="10"/>
      <c r="AE417" s="10"/>
      <c r="AF417" s="10"/>
      <c r="AG417" s="49" t="b">
        <f t="shared" si="10"/>
        <v>0</v>
      </c>
      <c r="AH417" s="10"/>
    </row>
    <row r="418" spans="1:34" ht="14.25" thickBot="1">
      <c r="A418" s="10"/>
      <c r="B418" s="104" t="s">
        <v>63</v>
      </c>
      <c r="C418" s="105">
        <v>21.2</v>
      </c>
      <c r="D418" s="144" t="s">
        <v>417</v>
      </c>
      <c r="E418" s="136"/>
      <c r="F418" s="136"/>
      <c r="G418" s="136"/>
      <c r="H418" s="136"/>
      <c r="I418" s="136"/>
      <c r="J418" s="136"/>
      <c r="K418" s="136"/>
      <c r="L418" s="137"/>
      <c r="M418" s="10"/>
      <c r="N418" s="10"/>
      <c r="O418" s="10"/>
      <c r="P418" s="10"/>
      <c r="Q418" s="46"/>
      <c r="R418" s="10"/>
      <c r="S418" s="10"/>
      <c r="T418" s="10"/>
      <c r="U418" s="10"/>
      <c r="V418" s="10"/>
      <c r="W418" s="10"/>
      <c r="X418" s="10"/>
      <c r="Y418" s="10"/>
      <c r="Z418" s="10"/>
      <c r="AA418" s="10"/>
      <c r="AB418" s="10"/>
      <c r="AC418" s="10"/>
      <c r="AD418" s="10"/>
      <c r="AE418" s="10"/>
      <c r="AF418" s="10"/>
      <c r="AG418" s="49" t="b">
        <f t="shared" si="10"/>
        <v>0</v>
      </c>
      <c r="AH418" s="10"/>
    </row>
    <row r="419" spans="1:34" ht="14.25" thickBot="1">
      <c r="A419" s="10"/>
      <c r="B419" s="104" t="s">
        <v>63</v>
      </c>
      <c r="C419" s="105">
        <v>21.3</v>
      </c>
      <c r="D419" s="135" t="s">
        <v>418</v>
      </c>
      <c r="E419" s="136"/>
      <c r="F419" s="136"/>
      <c r="G419" s="136"/>
      <c r="H419" s="136"/>
      <c r="I419" s="136"/>
      <c r="J419" s="136"/>
      <c r="K419" s="136"/>
      <c r="L419" s="137"/>
      <c r="M419" s="10"/>
      <c r="N419" s="10"/>
      <c r="O419" s="10"/>
      <c r="P419" s="10"/>
      <c r="Q419" s="46"/>
      <c r="R419" s="10"/>
      <c r="S419" s="10"/>
      <c r="T419" s="10"/>
      <c r="U419" s="10"/>
      <c r="V419" s="10"/>
      <c r="W419" s="10"/>
      <c r="X419" s="10"/>
      <c r="Y419" s="10"/>
      <c r="Z419" s="10"/>
      <c r="AA419" s="10"/>
      <c r="AB419" s="10"/>
      <c r="AC419" s="10"/>
      <c r="AD419" s="10"/>
      <c r="AE419" s="10"/>
      <c r="AF419" s="10"/>
      <c r="AG419" s="49" t="b">
        <f t="shared" si="10"/>
        <v>0</v>
      </c>
      <c r="AH419" s="10"/>
    </row>
    <row r="420" spans="1:34" ht="14.25" thickBot="1">
      <c r="A420" s="10"/>
      <c r="B420" s="104" t="s">
        <v>63</v>
      </c>
      <c r="C420" s="105">
        <v>21.4</v>
      </c>
      <c r="D420" s="135" t="s">
        <v>419</v>
      </c>
      <c r="E420" s="136"/>
      <c r="F420" s="136"/>
      <c r="G420" s="136"/>
      <c r="H420" s="136"/>
      <c r="I420" s="136"/>
      <c r="J420" s="136"/>
      <c r="K420" s="136"/>
      <c r="L420" s="137"/>
      <c r="M420" s="10"/>
      <c r="N420" s="10"/>
      <c r="O420" s="10"/>
      <c r="P420" s="10"/>
      <c r="Q420" s="46"/>
      <c r="R420" s="10"/>
      <c r="S420" s="10"/>
      <c r="T420" s="10"/>
      <c r="U420" s="10"/>
      <c r="V420" s="10"/>
      <c r="W420" s="10"/>
      <c r="X420" s="10"/>
      <c r="Y420" s="10"/>
      <c r="Z420" s="10"/>
      <c r="AA420" s="10"/>
      <c r="AB420" s="10"/>
      <c r="AC420" s="10"/>
      <c r="AD420" s="10"/>
      <c r="AE420" s="10"/>
      <c r="AF420" s="10"/>
      <c r="AG420" s="49" t="b">
        <f t="shared" si="10"/>
        <v>0</v>
      </c>
      <c r="AH420" s="10"/>
    </row>
    <row r="421" spans="1:34" ht="14.25" thickBot="1">
      <c r="A421" s="10"/>
      <c r="B421" s="104" t="s">
        <v>63</v>
      </c>
      <c r="C421" s="105">
        <v>21.5</v>
      </c>
      <c r="D421" s="144" t="s">
        <v>420</v>
      </c>
      <c r="E421" s="136"/>
      <c r="F421" s="136"/>
      <c r="G421" s="136"/>
      <c r="H421" s="136"/>
      <c r="I421" s="136"/>
      <c r="J421" s="136"/>
      <c r="K421" s="136"/>
      <c r="L421" s="137"/>
      <c r="M421" s="10"/>
      <c r="N421" s="10"/>
      <c r="O421" s="10"/>
      <c r="P421" s="10"/>
      <c r="Q421" s="46"/>
      <c r="R421" s="10"/>
      <c r="S421" s="10"/>
      <c r="T421" s="10"/>
      <c r="U421" s="10"/>
      <c r="V421" s="10"/>
      <c r="W421" s="10"/>
      <c r="X421" s="10"/>
      <c r="Y421" s="10"/>
      <c r="Z421" s="10"/>
      <c r="AA421" s="10"/>
      <c r="AB421" s="10"/>
      <c r="AC421" s="10"/>
      <c r="AD421" s="10"/>
      <c r="AE421" s="10"/>
      <c r="AF421" s="10"/>
      <c r="AG421" s="49" t="b">
        <f t="shared" si="10"/>
        <v>0</v>
      </c>
      <c r="AH421" s="10"/>
    </row>
    <row r="422" spans="1:34" ht="14.25" thickBot="1">
      <c r="A422" s="10"/>
      <c r="B422" s="104" t="s">
        <v>63</v>
      </c>
      <c r="C422" s="105">
        <v>21.6</v>
      </c>
      <c r="D422" s="144" t="s">
        <v>421</v>
      </c>
      <c r="E422" s="136"/>
      <c r="F422" s="136"/>
      <c r="G422" s="136"/>
      <c r="H422" s="136"/>
      <c r="I422" s="136"/>
      <c r="J422" s="136"/>
      <c r="K422" s="136"/>
      <c r="L422" s="137"/>
      <c r="M422" s="10"/>
      <c r="N422" s="10"/>
      <c r="O422" s="10"/>
      <c r="P422" s="10"/>
      <c r="Q422" s="46"/>
      <c r="R422" s="10"/>
      <c r="S422" s="10"/>
      <c r="T422" s="10"/>
      <c r="U422" s="10"/>
      <c r="V422" s="10"/>
      <c r="W422" s="10"/>
      <c r="X422" s="10"/>
      <c r="Y422" s="10"/>
      <c r="Z422" s="10"/>
      <c r="AA422" s="10"/>
      <c r="AB422" s="10"/>
      <c r="AC422" s="10"/>
      <c r="AD422" s="10"/>
      <c r="AE422" s="10"/>
      <c r="AF422" s="10"/>
      <c r="AG422" s="49" t="b">
        <f t="shared" si="10"/>
        <v>0</v>
      </c>
      <c r="AH422" s="10"/>
    </row>
    <row r="423" spans="1:34" ht="14.25" thickBot="1">
      <c r="A423" s="10"/>
      <c r="B423" s="108" t="s">
        <v>64</v>
      </c>
      <c r="C423" s="109">
        <v>21.1</v>
      </c>
      <c r="D423" s="144" t="s">
        <v>422</v>
      </c>
      <c r="E423" s="136"/>
      <c r="F423" s="136"/>
      <c r="G423" s="136"/>
      <c r="H423" s="136"/>
      <c r="I423" s="136"/>
      <c r="J423" s="136"/>
      <c r="K423" s="136"/>
      <c r="L423" s="137"/>
      <c r="M423" s="10"/>
      <c r="N423" s="10"/>
      <c r="O423" s="10"/>
      <c r="P423" s="10"/>
      <c r="Q423" s="46"/>
      <c r="R423" s="10"/>
      <c r="S423" s="10"/>
      <c r="T423" s="10"/>
      <c r="U423" s="10"/>
      <c r="V423" s="10"/>
      <c r="W423" s="10"/>
      <c r="X423" s="10"/>
      <c r="Y423" s="10"/>
      <c r="Z423" s="10"/>
      <c r="AA423" s="10"/>
      <c r="AB423" s="10"/>
      <c r="AC423" s="10"/>
      <c r="AD423" s="10"/>
      <c r="AE423" s="10"/>
      <c r="AF423" s="10"/>
      <c r="AG423" s="49" t="b">
        <f t="shared" si="10"/>
        <v>0</v>
      </c>
      <c r="AH423" s="10"/>
    </row>
    <row r="424" spans="1:34" ht="14.25" thickBot="1">
      <c r="A424" s="10"/>
      <c r="B424" s="108" t="s">
        <v>64</v>
      </c>
      <c r="C424" s="109">
        <v>21.2</v>
      </c>
      <c r="D424" s="144" t="s">
        <v>423</v>
      </c>
      <c r="E424" s="136"/>
      <c r="F424" s="136"/>
      <c r="G424" s="136"/>
      <c r="H424" s="136"/>
      <c r="I424" s="136"/>
      <c r="J424" s="136"/>
      <c r="K424" s="136"/>
      <c r="L424" s="137"/>
      <c r="M424" s="10"/>
      <c r="N424" s="10"/>
      <c r="O424" s="10"/>
      <c r="P424" s="10"/>
      <c r="Q424" s="46"/>
      <c r="R424" s="10"/>
      <c r="S424" s="10"/>
      <c r="T424" s="10"/>
      <c r="U424" s="10"/>
      <c r="V424" s="10"/>
      <c r="W424" s="10"/>
      <c r="X424" s="10"/>
      <c r="Y424" s="10"/>
      <c r="Z424" s="10"/>
      <c r="AA424" s="10"/>
      <c r="AB424" s="10"/>
      <c r="AC424" s="10"/>
      <c r="AD424" s="10"/>
      <c r="AE424" s="10"/>
      <c r="AF424" s="10"/>
      <c r="AG424" s="49" t="b">
        <f t="shared" si="10"/>
        <v>0</v>
      </c>
      <c r="AH424" s="10"/>
    </row>
    <row r="425" spans="1:34" ht="14.25" thickBot="1">
      <c r="A425" s="10"/>
      <c r="B425" s="108" t="s">
        <v>64</v>
      </c>
      <c r="C425" s="109">
        <v>21.3</v>
      </c>
      <c r="D425" s="135" t="s">
        <v>424</v>
      </c>
      <c r="E425" s="136"/>
      <c r="F425" s="136"/>
      <c r="G425" s="136"/>
      <c r="H425" s="136"/>
      <c r="I425" s="136"/>
      <c r="J425" s="136"/>
      <c r="K425" s="136"/>
      <c r="L425" s="137"/>
      <c r="M425" s="10"/>
      <c r="N425" s="10"/>
      <c r="O425" s="10"/>
      <c r="P425" s="10"/>
      <c r="Q425" s="46"/>
      <c r="R425" s="10"/>
      <c r="S425" s="10"/>
      <c r="T425" s="10"/>
      <c r="U425" s="10"/>
      <c r="V425" s="10"/>
      <c r="W425" s="10"/>
      <c r="X425" s="10"/>
      <c r="Y425" s="10"/>
      <c r="Z425" s="10"/>
      <c r="AA425" s="10"/>
      <c r="AB425" s="10"/>
      <c r="AC425" s="10"/>
      <c r="AD425" s="10"/>
      <c r="AE425" s="10"/>
      <c r="AF425" s="10"/>
      <c r="AG425" s="49" t="b">
        <f t="shared" si="10"/>
        <v>0</v>
      </c>
      <c r="AH425" s="10"/>
    </row>
    <row r="426" spans="1:34" ht="14.25" thickBot="1">
      <c r="A426" s="10"/>
      <c r="B426" s="108" t="s">
        <v>64</v>
      </c>
      <c r="C426" s="109">
        <v>21.4</v>
      </c>
      <c r="D426" s="144" t="s">
        <v>425</v>
      </c>
      <c r="E426" s="136"/>
      <c r="F426" s="136"/>
      <c r="G426" s="136"/>
      <c r="H426" s="136"/>
      <c r="I426" s="136"/>
      <c r="J426" s="136"/>
      <c r="K426" s="136"/>
      <c r="L426" s="137"/>
      <c r="M426" s="10"/>
      <c r="N426" s="10"/>
      <c r="O426" s="10"/>
      <c r="P426" s="10"/>
      <c r="Q426" s="46"/>
      <c r="R426" s="10"/>
      <c r="S426" s="10"/>
      <c r="T426" s="10"/>
      <c r="U426" s="10"/>
      <c r="V426" s="10"/>
      <c r="W426" s="10"/>
      <c r="X426" s="10"/>
      <c r="Y426" s="10"/>
      <c r="Z426" s="10"/>
      <c r="AA426" s="10"/>
      <c r="AB426" s="10"/>
      <c r="AC426" s="10"/>
      <c r="AD426" s="10"/>
      <c r="AE426" s="10"/>
      <c r="AF426" s="10"/>
      <c r="AG426" s="49" t="b">
        <f t="shared" si="10"/>
        <v>0</v>
      </c>
      <c r="AH426" s="10"/>
    </row>
    <row r="427" spans="1:34" ht="14.25" thickBot="1">
      <c r="A427" s="10"/>
      <c r="B427" s="108" t="s">
        <v>64</v>
      </c>
      <c r="C427" s="109">
        <v>21.5</v>
      </c>
      <c r="D427" s="144" t="s">
        <v>426</v>
      </c>
      <c r="E427" s="136"/>
      <c r="F427" s="136"/>
      <c r="G427" s="136"/>
      <c r="H427" s="136"/>
      <c r="I427" s="136"/>
      <c r="J427" s="136"/>
      <c r="K427" s="136"/>
      <c r="L427" s="137"/>
      <c r="M427" s="10"/>
      <c r="N427" s="10"/>
      <c r="O427" s="10"/>
      <c r="P427" s="10"/>
      <c r="Q427" s="46"/>
      <c r="R427" s="10"/>
      <c r="S427" s="10"/>
      <c r="T427" s="10"/>
      <c r="U427" s="10"/>
      <c r="V427" s="10"/>
      <c r="W427" s="10"/>
      <c r="X427" s="10"/>
      <c r="Y427" s="10"/>
      <c r="Z427" s="10"/>
      <c r="AA427" s="10"/>
      <c r="AB427" s="10"/>
      <c r="AC427" s="10"/>
      <c r="AD427" s="10"/>
      <c r="AE427" s="10"/>
      <c r="AF427" s="10"/>
      <c r="AG427" s="49" t="b">
        <f t="shared" si="10"/>
        <v>0</v>
      </c>
      <c r="AH427" s="10"/>
    </row>
    <row r="428" spans="1:34" ht="14.25" thickBot="1">
      <c r="A428" s="10"/>
      <c r="B428" s="108" t="s">
        <v>64</v>
      </c>
      <c r="C428" s="109">
        <v>21.6</v>
      </c>
      <c r="D428" s="135" t="s">
        <v>427</v>
      </c>
      <c r="E428" s="136"/>
      <c r="F428" s="136"/>
      <c r="G428" s="136"/>
      <c r="H428" s="136"/>
      <c r="I428" s="136"/>
      <c r="J428" s="136"/>
      <c r="K428" s="136"/>
      <c r="L428" s="137"/>
      <c r="M428" s="10"/>
      <c r="N428" s="10"/>
      <c r="O428" s="10"/>
      <c r="P428" s="10"/>
      <c r="Q428" s="46"/>
      <c r="R428" s="10"/>
      <c r="S428" s="10"/>
      <c r="T428" s="10"/>
      <c r="U428" s="10"/>
      <c r="V428" s="10"/>
      <c r="W428" s="10"/>
      <c r="X428" s="10"/>
      <c r="Y428" s="10"/>
      <c r="Z428" s="10"/>
      <c r="AA428" s="10"/>
      <c r="AB428" s="10"/>
      <c r="AC428" s="10"/>
      <c r="AD428" s="10"/>
      <c r="AE428" s="10"/>
      <c r="AF428" s="10"/>
      <c r="AG428" s="49" t="b">
        <f t="shared" si="10"/>
        <v>0</v>
      </c>
      <c r="AH428" s="10"/>
    </row>
    <row r="429" spans="1:34" ht="14.25" thickBot="1">
      <c r="A429" s="10"/>
      <c r="B429" s="71" t="s">
        <v>65</v>
      </c>
      <c r="C429" s="72">
        <v>21.1</v>
      </c>
      <c r="D429" s="144" t="s">
        <v>428</v>
      </c>
      <c r="E429" s="136"/>
      <c r="F429" s="136"/>
      <c r="G429" s="136"/>
      <c r="H429" s="136"/>
      <c r="I429" s="136"/>
      <c r="J429" s="136"/>
      <c r="K429" s="136"/>
      <c r="L429" s="137"/>
      <c r="M429" s="10"/>
      <c r="N429" s="10"/>
      <c r="O429" s="10"/>
      <c r="P429" s="10"/>
      <c r="Q429" s="46"/>
      <c r="R429" s="10"/>
      <c r="S429" s="10"/>
      <c r="T429" s="10"/>
      <c r="U429" s="10"/>
      <c r="V429" s="10"/>
      <c r="W429" s="10"/>
      <c r="X429" s="10"/>
      <c r="Y429" s="10"/>
      <c r="Z429" s="10"/>
      <c r="AA429" s="10"/>
      <c r="AB429" s="10"/>
      <c r="AC429" s="10"/>
      <c r="AD429" s="10"/>
      <c r="AE429" s="10"/>
      <c r="AF429" s="10"/>
      <c r="AG429" s="49" t="b">
        <f t="shared" si="10"/>
        <v>0</v>
      </c>
      <c r="AH429" s="10"/>
    </row>
    <row r="430" spans="1:34" ht="14.25" thickBot="1">
      <c r="A430" s="10"/>
      <c r="B430" s="71" t="s">
        <v>65</v>
      </c>
      <c r="C430" s="72">
        <v>21.2</v>
      </c>
      <c r="D430" s="144" t="s">
        <v>429</v>
      </c>
      <c r="E430" s="136"/>
      <c r="F430" s="136"/>
      <c r="G430" s="136"/>
      <c r="H430" s="136"/>
      <c r="I430" s="136"/>
      <c r="J430" s="136"/>
      <c r="K430" s="136"/>
      <c r="L430" s="137"/>
      <c r="M430" s="10"/>
      <c r="N430" s="10"/>
      <c r="O430" s="10"/>
      <c r="P430" s="10"/>
      <c r="Q430" s="46"/>
      <c r="R430" s="10"/>
      <c r="S430" s="10"/>
      <c r="T430" s="10"/>
      <c r="U430" s="10"/>
      <c r="V430" s="10"/>
      <c r="W430" s="10"/>
      <c r="X430" s="10"/>
      <c r="Y430" s="10"/>
      <c r="Z430" s="10"/>
      <c r="AA430" s="10"/>
      <c r="AB430" s="10"/>
      <c r="AC430" s="10"/>
      <c r="AD430" s="10"/>
      <c r="AE430" s="10"/>
      <c r="AF430" s="10"/>
      <c r="AG430" s="49" t="b">
        <f t="shared" si="10"/>
        <v>0</v>
      </c>
      <c r="AH430" s="10"/>
    </row>
    <row r="431" spans="1:34" ht="14.25" thickBot="1">
      <c r="A431" s="10"/>
      <c r="B431" s="71" t="s">
        <v>65</v>
      </c>
      <c r="C431" s="72">
        <v>21.3</v>
      </c>
      <c r="D431" s="144" t="s">
        <v>430</v>
      </c>
      <c r="E431" s="136"/>
      <c r="F431" s="136"/>
      <c r="G431" s="136"/>
      <c r="H431" s="136"/>
      <c r="I431" s="136"/>
      <c r="J431" s="136"/>
      <c r="K431" s="136"/>
      <c r="L431" s="137"/>
      <c r="M431" s="10"/>
      <c r="N431" s="10"/>
      <c r="O431" s="10"/>
      <c r="P431" s="10"/>
      <c r="Q431" s="46"/>
      <c r="R431" s="10"/>
      <c r="S431" s="10"/>
      <c r="T431" s="10"/>
      <c r="U431" s="10"/>
      <c r="V431" s="10"/>
      <c r="W431" s="10"/>
      <c r="X431" s="10"/>
      <c r="Y431" s="10"/>
      <c r="Z431" s="10"/>
      <c r="AA431" s="10"/>
      <c r="AB431" s="10"/>
      <c r="AC431" s="10"/>
      <c r="AD431" s="10"/>
      <c r="AE431" s="10"/>
      <c r="AF431" s="10"/>
      <c r="AG431" s="49" t="b">
        <f t="shared" si="10"/>
        <v>0</v>
      </c>
      <c r="AH431" s="10"/>
    </row>
    <row r="432" spans="1:34" ht="14.25" thickBot="1">
      <c r="A432" s="10"/>
      <c r="B432" s="71" t="s">
        <v>65</v>
      </c>
      <c r="C432" s="72">
        <v>21.4</v>
      </c>
      <c r="D432" s="126" t="s">
        <v>431</v>
      </c>
      <c r="E432" s="138"/>
      <c r="F432" s="138"/>
      <c r="G432" s="138"/>
      <c r="H432" s="138"/>
      <c r="I432" s="138"/>
      <c r="J432" s="138"/>
      <c r="K432" s="138"/>
      <c r="L432" s="139"/>
      <c r="M432" s="10"/>
      <c r="N432" s="10"/>
      <c r="O432" s="10"/>
      <c r="P432" s="10"/>
      <c r="Q432" s="46"/>
      <c r="R432" s="10"/>
      <c r="S432" s="10"/>
      <c r="T432" s="10"/>
      <c r="U432" s="10"/>
      <c r="V432" s="10"/>
      <c r="W432" s="10"/>
      <c r="X432" s="10"/>
      <c r="Y432" s="10"/>
      <c r="Z432" s="10"/>
      <c r="AA432" s="10"/>
      <c r="AB432" s="10"/>
      <c r="AC432" s="10"/>
      <c r="AD432" s="10"/>
      <c r="AE432" s="10"/>
      <c r="AF432" s="10"/>
      <c r="AG432" s="49" t="b">
        <f aca="true" t="shared" si="11" ref="AG432:AG444">IF(AND(Include_Full_Language=TRUE,AG216=TRUE),TRUE,FALSE)</f>
        <v>0</v>
      </c>
      <c r="AH432" s="10"/>
    </row>
    <row r="433" spans="1:34" ht="14.25" thickBot="1">
      <c r="A433" s="10"/>
      <c r="B433" s="71" t="s">
        <v>65</v>
      </c>
      <c r="C433" s="72">
        <v>21.5</v>
      </c>
      <c r="D433" s="126" t="s">
        <v>432</v>
      </c>
      <c r="E433" s="138"/>
      <c r="F433" s="138"/>
      <c r="G433" s="138"/>
      <c r="H433" s="138"/>
      <c r="I433" s="138"/>
      <c r="J433" s="138"/>
      <c r="K433" s="138"/>
      <c r="L433" s="139"/>
      <c r="M433" s="10"/>
      <c r="N433" s="10"/>
      <c r="O433" s="10"/>
      <c r="P433" s="10"/>
      <c r="Q433" s="46"/>
      <c r="R433" s="10"/>
      <c r="S433" s="10"/>
      <c r="T433" s="10"/>
      <c r="U433" s="10"/>
      <c r="V433" s="10"/>
      <c r="W433" s="10"/>
      <c r="X433" s="10"/>
      <c r="Y433" s="10"/>
      <c r="Z433" s="10"/>
      <c r="AA433" s="10"/>
      <c r="AB433" s="10"/>
      <c r="AC433" s="10"/>
      <c r="AD433" s="10"/>
      <c r="AE433" s="10"/>
      <c r="AF433" s="10"/>
      <c r="AG433" s="49" t="b">
        <f t="shared" si="11"/>
        <v>0</v>
      </c>
      <c r="AH433" s="10"/>
    </row>
    <row r="434" spans="1:34" ht="14.25" thickBot="1">
      <c r="A434" s="10"/>
      <c r="B434" s="50" t="s">
        <v>162</v>
      </c>
      <c r="C434" s="53"/>
      <c r="D434" s="41"/>
      <c r="E434" s="41"/>
      <c r="F434" s="41"/>
      <c r="G434" s="41"/>
      <c r="H434" s="41"/>
      <c r="I434" s="41"/>
      <c r="J434" s="41"/>
      <c r="K434" s="41"/>
      <c r="L434" s="41"/>
      <c r="M434" s="10"/>
      <c r="N434" s="10"/>
      <c r="O434" s="10"/>
      <c r="P434" s="10"/>
      <c r="Q434" s="46"/>
      <c r="R434" s="10"/>
      <c r="S434" s="10"/>
      <c r="T434" s="10"/>
      <c r="U434" s="10"/>
      <c r="V434" s="10"/>
      <c r="W434" s="10"/>
      <c r="X434" s="10"/>
      <c r="Y434" s="10"/>
      <c r="Z434" s="10"/>
      <c r="AA434" s="10"/>
      <c r="AB434" s="10"/>
      <c r="AC434" s="10"/>
      <c r="AD434" s="10"/>
      <c r="AE434" s="10"/>
      <c r="AF434" s="10"/>
      <c r="AG434" s="49" t="b">
        <f t="shared" si="11"/>
        <v>0</v>
      </c>
      <c r="AH434" s="10"/>
    </row>
    <row r="435" spans="1:34" ht="14.25" thickBot="1">
      <c r="A435" s="10"/>
      <c r="B435" s="104" t="s">
        <v>63</v>
      </c>
      <c r="C435" s="105">
        <v>22.1</v>
      </c>
      <c r="D435" s="126" t="s">
        <v>433</v>
      </c>
      <c r="E435" s="138"/>
      <c r="F435" s="138"/>
      <c r="G435" s="138"/>
      <c r="H435" s="138"/>
      <c r="I435" s="138"/>
      <c r="J435" s="138"/>
      <c r="K435" s="138"/>
      <c r="L435" s="139"/>
      <c r="M435" s="10"/>
      <c r="N435" s="10"/>
      <c r="O435" s="10"/>
      <c r="P435" s="10"/>
      <c r="Q435" s="46"/>
      <c r="R435" s="10"/>
      <c r="S435" s="10"/>
      <c r="T435" s="10"/>
      <c r="U435" s="10"/>
      <c r="V435" s="10"/>
      <c r="W435" s="10"/>
      <c r="X435" s="10"/>
      <c r="Y435" s="10"/>
      <c r="Z435" s="10"/>
      <c r="AA435" s="10"/>
      <c r="AB435" s="10"/>
      <c r="AC435" s="10"/>
      <c r="AD435" s="10"/>
      <c r="AE435" s="10"/>
      <c r="AF435" s="10"/>
      <c r="AG435" s="49" t="b">
        <f t="shared" si="11"/>
        <v>0</v>
      </c>
      <c r="AH435" s="10"/>
    </row>
    <row r="436" spans="1:34" ht="14.25" thickBot="1">
      <c r="A436" s="10"/>
      <c r="B436" s="104" t="s">
        <v>63</v>
      </c>
      <c r="C436" s="105">
        <v>22.2</v>
      </c>
      <c r="D436" s="140" t="s">
        <v>434</v>
      </c>
      <c r="E436" s="138"/>
      <c r="F436" s="138"/>
      <c r="G436" s="138"/>
      <c r="H436" s="138"/>
      <c r="I436" s="138"/>
      <c r="J436" s="138"/>
      <c r="K436" s="138"/>
      <c r="L436" s="139"/>
      <c r="M436" s="10"/>
      <c r="N436" s="10"/>
      <c r="O436" s="10"/>
      <c r="P436" s="10"/>
      <c r="Q436" s="46"/>
      <c r="R436" s="10"/>
      <c r="S436" s="10"/>
      <c r="T436" s="10"/>
      <c r="U436" s="10"/>
      <c r="V436" s="10"/>
      <c r="W436" s="10"/>
      <c r="X436" s="10"/>
      <c r="Y436" s="10"/>
      <c r="Z436" s="10"/>
      <c r="AA436" s="10"/>
      <c r="AB436" s="10"/>
      <c r="AC436" s="10"/>
      <c r="AD436" s="10"/>
      <c r="AE436" s="10"/>
      <c r="AF436" s="10"/>
      <c r="AG436" s="49" t="b">
        <f t="shared" si="11"/>
        <v>0</v>
      </c>
      <c r="AH436" s="10"/>
    </row>
    <row r="437" spans="1:34" ht="14.25" thickBot="1">
      <c r="A437" s="10"/>
      <c r="B437" s="108" t="s">
        <v>64</v>
      </c>
      <c r="C437" s="109">
        <v>22.1</v>
      </c>
      <c r="D437" s="126" t="s">
        <v>435</v>
      </c>
      <c r="E437" s="138"/>
      <c r="F437" s="138"/>
      <c r="G437" s="138"/>
      <c r="H437" s="138"/>
      <c r="I437" s="138"/>
      <c r="J437" s="138"/>
      <c r="K437" s="138"/>
      <c r="L437" s="139"/>
      <c r="M437" s="10"/>
      <c r="N437" s="10"/>
      <c r="O437" s="10"/>
      <c r="P437" s="10"/>
      <c r="Q437" s="46"/>
      <c r="R437" s="10"/>
      <c r="S437" s="10"/>
      <c r="T437" s="10"/>
      <c r="U437" s="10"/>
      <c r="V437" s="10"/>
      <c r="W437" s="10"/>
      <c r="X437" s="10"/>
      <c r="Y437" s="10"/>
      <c r="Z437" s="10"/>
      <c r="AA437" s="10"/>
      <c r="AB437" s="10"/>
      <c r="AC437" s="10"/>
      <c r="AD437" s="10"/>
      <c r="AE437" s="10"/>
      <c r="AF437" s="10"/>
      <c r="AG437" s="49" t="b">
        <f t="shared" si="11"/>
        <v>0</v>
      </c>
      <c r="AH437" s="10"/>
    </row>
    <row r="438" spans="1:34" ht="14.25" thickBot="1">
      <c r="A438" s="10"/>
      <c r="B438" s="108" t="s">
        <v>64</v>
      </c>
      <c r="C438" s="109">
        <v>22.2</v>
      </c>
      <c r="D438" s="126" t="s">
        <v>436</v>
      </c>
      <c r="E438" s="138"/>
      <c r="F438" s="138"/>
      <c r="G438" s="138"/>
      <c r="H438" s="138"/>
      <c r="I438" s="138"/>
      <c r="J438" s="138"/>
      <c r="K438" s="138"/>
      <c r="L438" s="139"/>
      <c r="M438" s="10"/>
      <c r="N438" s="10"/>
      <c r="O438" s="10"/>
      <c r="P438" s="10"/>
      <c r="Q438" s="46"/>
      <c r="R438" s="10"/>
      <c r="S438" s="10"/>
      <c r="T438" s="10"/>
      <c r="U438" s="10"/>
      <c r="V438" s="10"/>
      <c r="W438" s="10"/>
      <c r="X438" s="10"/>
      <c r="Y438" s="10"/>
      <c r="Z438" s="10"/>
      <c r="AA438" s="10"/>
      <c r="AB438" s="10"/>
      <c r="AC438" s="10"/>
      <c r="AD438" s="10"/>
      <c r="AE438" s="10"/>
      <c r="AF438" s="10"/>
      <c r="AG438" s="49" t="b">
        <f t="shared" si="11"/>
        <v>0</v>
      </c>
      <c r="AH438" s="10"/>
    </row>
    <row r="439" spans="1:34" ht="14.25" thickBot="1">
      <c r="A439" s="10"/>
      <c r="B439" s="108" t="s">
        <v>64</v>
      </c>
      <c r="C439" s="109">
        <v>22.3</v>
      </c>
      <c r="D439" s="140" t="s">
        <v>437</v>
      </c>
      <c r="E439" s="138"/>
      <c r="F439" s="138"/>
      <c r="G439" s="138"/>
      <c r="H439" s="138"/>
      <c r="I439" s="138"/>
      <c r="J439" s="138"/>
      <c r="K439" s="138"/>
      <c r="L439" s="139"/>
      <c r="M439" s="10"/>
      <c r="N439" s="10"/>
      <c r="O439" s="10"/>
      <c r="P439" s="10"/>
      <c r="Q439" s="46"/>
      <c r="R439" s="10"/>
      <c r="S439" s="10"/>
      <c r="T439" s="10"/>
      <c r="U439" s="10"/>
      <c r="V439" s="10"/>
      <c r="W439" s="10"/>
      <c r="X439" s="10"/>
      <c r="Y439" s="10"/>
      <c r="Z439" s="10"/>
      <c r="AA439" s="10"/>
      <c r="AB439" s="10"/>
      <c r="AC439" s="10"/>
      <c r="AD439" s="10"/>
      <c r="AE439" s="10"/>
      <c r="AF439" s="10"/>
      <c r="AG439" s="49" t="b">
        <f t="shared" si="11"/>
        <v>0</v>
      </c>
      <c r="AH439" s="10"/>
    </row>
    <row r="440" spans="1:34" ht="14.25" thickBot="1">
      <c r="A440" s="10"/>
      <c r="B440" s="108" t="s">
        <v>64</v>
      </c>
      <c r="C440" s="109">
        <v>22.4</v>
      </c>
      <c r="D440" s="140" t="s">
        <v>438</v>
      </c>
      <c r="E440" s="138"/>
      <c r="F440" s="138"/>
      <c r="G440" s="138"/>
      <c r="H440" s="138"/>
      <c r="I440" s="138"/>
      <c r="J440" s="138"/>
      <c r="K440" s="138"/>
      <c r="L440" s="139"/>
      <c r="M440" s="10"/>
      <c r="N440" s="10"/>
      <c r="O440" s="10"/>
      <c r="P440" s="10"/>
      <c r="Q440" s="46"/>
      <c r="R440" s="10"/>
      <c r="S440" s="10"/>
      <c r="T440" s="10"/>
      <c r="U440" s="10"/>
      <c r="V440" s="10"/>
      <c r="W440" s="10"/>
      <c r="X440" s="10"/>
      <c r="Y440" s="10"/>
      <c r="Z440" s="10"/>
      <c r="AA440" s="10"/>
      <c r="AB440" s="10"/>
      <c r="AC440" s="10"/>
      <c r="AD440" s="10"/>
      <c r="AE440" s="10"/>
      <c r="AF440" s="10"/>
      <c r="AG440" s="49" t="b">
        <f t="shared" si="11"/>
        <v>0</v>
      </c>
      <c r="AH440" s="10"/>
    </row>
    <row r="441" spans="1:34" ht="14.25" thickBot="1">
      <c r="A441" s="10"/>
      <c r="B441" s="71" t="s">
        <v>65</v>
      </c>
      <c r="C441" s="72">
        <v>22.1</v>
      </c>
      <c r="D441" s="140" t="s">
        <v>439</v>
      </c>
      <c r="E441" s="138"/>
      <c r="F441" s="138"/>
      <c r="G441" s="138"/>
      <c r="H441" s="138"/>
      <c r="I441" s="138"/>
      <c r="J441" s="138"/>
      <c r="K441" s="138"/>
      <c r="L441" s="139"/>
      <c r="M441" s="10"/>
      <c r="N441" s="10"/>
      <c r="O441" s="10"/>
      <c r="P441" s="10"/>
      <c r="Q441" s="46"/>
      <c r="R441" s="10"/>
      <c r="S441" s="10"/>
      <c r="T441" s="10"/>
      <c r="U441" s="10"/>
      <c r="V441" s="10"/>
      <c r="W441" s="10"/>
      <c r="X441" s="10"/>
      <c r="Y441" s="10"/>
      <c r="Z441" s="10"/>
      <c r="AA441" s="10"/>
      <c r="AB441" s="10"/>
      <c r="AC441" s="10"/>
      <c r="AD441" s="10"/>
      <c r="AE441" s="10"/>
      <c r="AF441" s="10"/>
      <c r="AG441" s="49" t="b">
        <f t="shared" si="11"/>
        <v>0</v>
      </c>
      <c r="AH441" s="10"/>
    </row>
    <row r="442" spans="1:34" ht="14.25" thickBot="1">
      <c r="A442" s="10"/>
      <c r="B442" s="50" t="s">
        <v>54</v>
      </c>
      <c r="C442" s="53"/>
      <c r="D442" s="41"/>
      <c r="E442" s="41"/>
      <c r="F442" s="41"/>
      <c r="G442" s="41"/>
      <c r="H442" s="41"/>
      <c r="I442" s="41"/>
      <c r="J442" s="41"/>
      <c r="K442" s="41"/>
      <c r="L442" s="41"/>
      <c r="M442" s="10"/>
      <c r="N442" s="10"/>
      <c r="O442" s="10"/>
      <c r="P442" s="10"/>
      <c r="Q442" s="46"/>
      <c r="R442" s="10"/>
      <c r="S442" s="10"/>
      <c r="T442" s="10"/>
      <c r="U442" s="10"/>
      <c r="V442" s="10"/>
      <c r="W442" s="10"/>
      <c r="X442" s="10"/>
      <c r="Y442" s="10"/>
      <c r="Z442" s="10"/>
      <c r="AA442" s="10"/>
      <c r="AB442" s="10"/>
      <c r="AC442" s="10"/>
      <c r="AD442" s="10"/>
      <c r="AE442" s="10"/>
      <c r="AF442" s="10"/>
      <c r="AG442" s="49" t="b">
        <f t="shared" si="11"/>
        <v>0</v>
      </c>
      <c r="AH442" s="10"/>
    </row>
    <row r="443" spans="1:34" ht="14.25" thickBot="1">
      <c r="A443" s="10"/>
      <c r="B443" s="104" t="s">
        <v>63</v>
      </c>
      <c r="C443" s="105">
        <v>23.1</v>
      </c>
      <c r="D443" s="126" t="s">
        <v>440</v>
      </c>
      <c r="E443" s="138"/>
      <c r="F443" s="138"/>
      <c r="G443" s="138"/>
      <c r="H443" s="138"/>
      <c r="I443" s="138"/>
      <c r="J443" s="138"/>
      <c r="K443" s="138"/>
      <c r="L443" s="139"/>
      <c r="M443" s="10"/>
      <c r="N443" s="10"/>
      <c r="O443" s="10"/>
      <c r="P443" s="10"/>
      <c r="Q443" s="46"/>
      <c r="R443" s="10"/>
      <c r="S443" s="10"/>
      <c r="T443" s="10"/>
      <c r="U443" s="10"/>
      <c r="V443" s="10"/>
      <c r="W443" s="10"/>
      <c r="X443" s="10"/>
      <c r="Y443" s="10"/>
      <c r="Z443" s="10"/>
      <c r="AA443" s="10"/>
      <c r="AB443" s="10"/>
      <c r="AC443" s="10"/>
      <c r="AD443" s="10"/>
      <c r="AE443" s="10"/>
      <c r="AF443" s="10"/>
      <c r="AG443" s="49" t="b">
        <f t="shared" si="11"/>
        <v>0</v>
      </c>
      <c r="AH443" s="10"/>
    </row>
    <row r="444" spans="1:34" ht="14.25" thickBot="1">
      <c r="A444" s="10"/>
      <c r="B444" s="108" t="s">
        <v>64</v>
      </c>
      <c r="C444" s="109">
        <v>23.1</v>
      </c>
      <c r="D444" s="126" t="s">
        <v>441</v>
      </c>
      <c r="E444" s="138"/>
      <c r="F444" s="138"/>
      <c r="G444" s="138"/>
      <c r="H444" s="138"/>
      <c r="I444" s="138"/>
      <c r="J444" s="138"/>
      <c r="K444" s="138"/>
      <c r="L444" s="139"/>
      <c r="M444" s="10"/>
      <c r="N444" s="10"/>
      <c r="O444" s="10"/>
      <c r="P444" s="10"/>
      <c r="Q444" s="46"/>
      <c r="R444" s="10"/>
      <c r="S444" s="10"/>
      <c r="T444" s="10"/>
      <c r="U444" s="10"/>
      <c r="V444" s="10"/>
      <c r="W444" s="10"/>
      <c r="X444" s="10"/>
      <c r="Y444" s="10"/>
      <c r="Z444" s="10"/>
      <c r="AA444" s="10"/>
      <c r="AB444" s="10"/>
      <c r="AC444" s="10"/>
      <c r="AD444" s="10"/>
      <c r="AE444" s="10"/>
      <c r="AF444" s="10"/>
      <c r="AG444" s="49" t="b">
        <f t="shared" si="11"/>
        <v>0</v>
      </c>
      <c r="AH444" s="10"/>
    </row>
    <row r="445" spans="1:34" ht="14.25">
      <c r="A445" s="10"/>
      <c r="B445" s="27" t="s">
        <v>67</v>
      </c>
      <c r="C445" s="26"/>
      <c r="D445" s="42"/>
      <c r="E445" s="42"/>
      <c r="F445" s="42"/>
      <c r="G445" s="42"/>
      <c r="H445" s="42"/>
      <c r="I445" s="42"/>
      <c r="J445" s="42"/>
      <c r="K445" s="42"/>
      <c r="L445" s="42"/>
      <c r="M445" s="26"/>
      <c r="N445" s="26"/>
      <c r="O445" s="26"/>
      <c r="P445" s="26"/>
      <c r="Q445" s="26"/>
      <c r="R445" s="26"/>
      <c r="S445" s="26"/>
      <c r="T445" s="26"/>
      <c r="U445" s="26"/>
      <c r="V445" s="26"/>
      <c r="W445" s="26"/>
      <c r="X445" s="26"/>
      <c r="Y445" s="26"/>
      <c r="Z445" s="26"/>
      <c r="AA445" s="26"/>
      <c r="AB445" s="26"/>
      <c r="AC445" s="26"/>
      <c r="AD445" s="26"/>
      <c r="AE445" s="26"/>
      <c r="AF445" s="26"/>
      <c r="AG445" s="26"/>
      <c r="AH445" s="10"/>
    </row>
    <row r="446" spans="1:34" ht="14.25">
      <c r="A446" s="10"/>
      <c r="B446" s="10"/>
      <c r="C446" s="10"/>
      <c r="D446" s="37"/>
      <c r="E446" s="37"/>
      <c r="F446" s="37"/>
      <c r="G446" s="37"/>
      <c r="H446" s="37"/>
      <c r="I446" s="37"/>
      <c r="J446" s="37"/>
      <c r="K446" s="37"/>
      <c r="L446" s="37"/>
      <c r="M446" s="10"/>
      <c r="N446" s="10"/>
      <c r="O446" s="10"/>
      <c r="P446" s="10"/>
      <c r="Q446" s="46"/>
      <c r="R446" s="10"/>
      <c r="S446" s="10"/>
      <c r="T446" s="10"/>
      <c r="U446" s="10"/>
      <c r="V446" s="10"/>
      <c r="W446" s="10"/>
      <c r="X446" s="10"/>
      <c r="Y446" s="10"/>
      <c r="Z446" s="10"/>
      <c r="AA446" s="10"/>
      <c r="AB446" s="10"/>
      <c r="AC446" s="10"/>
      <c r="AD446" s="10"/>
      <c r="AE446" s="10"/>
      <c r="AF446" s="10"/>
      <c r="AG446" s="10"/>
      <c r="AH446" s="10"/>
    </row>
  </sheetData>
  <sheetProtection/>
  <mergeCells count="396">
    <mergeCell ref="D336:L336"/>
    <mergeCell ref="D227:L227"/>
    <mergeCell ref="D228:L228"/>
    <mergeCell ref="D220:L220"/>
    <mergeCell ref="D221:L221"/>
    <mergeCell ref="D222:L222"/>
    <mergeCell ref="D223:L223"/>
    <mergeCell ref="D224:L224"/>
    <mergeCell ref="D225:L225"/>
    <mergeCell ref="D267:L267"/>
    <mergeCell ref="O7:P7"/>
    <mergeCell ref="D7:L7"/>
    <mergeCell ref="O6:P6"/>
    <mergeCell ref="D5:L5"/>
    <mergeCell ref="O5:P5"/>
    <mergeCell ref="D6:L6"/>
    <mergeCell ref="D214:L214"/>
    <mergeCell ref="D215:L215"/>
    <mergeCell ref="D208:L208"/>
    <mergeCell ref="D209:L209"/>
    <mergeCell ref="D210:L210"/>
    <mergeCell ref="D211:L211"/>
    <mergeCell ref="D212:L212"/>
    <mergeCell ref="D213:L213"/>
    <mergeCell ref="D195:L195"/>
    <mergeCell ref="D203:L203"/>
    <mergeCell ref="D204:L204"/>
    <mergeCell ref="D205:L205"/>
    <mergeCell ref="D206:L206"/>
    <mergeCell ref="D207:L207"/>
    <mergeCell ref="D196:L196"/>
    <mergeCell ref="D197:L197"/>
    <mergeCell ref="D198:L198"/>
    <mergeCell ref="D199:L199"/>
    <mergeCell ref="D188:L188"/>
    <mergeCell ref="D216:L216"/>
    <mergeCell ref="D217:L217"/>
    <mergeCell ref="D201:L201"/>
    <mergeCell ref="D202:L202"/>
    <mergeCell ref="D189:L189"/>
    <mergeCell ref="D190:L190"/>
    <mergeCell ref="D191:L191"/>
    <mergeCell ref="D193:L193"/>
    <mergeCell ref="D194:L194"/>
    <mergeCell ref="D177:L177"/>
    <mergeCell ref="B12:D12"/>
    <mergeCell ref="E12:F12"/>
    <mergeCell ref="G12:H12"/>
    <mergeCell ref="I12:J12"/>
    <mergeCell ref="D13:L13"/>
    <mergeCell ref="D29:L29"/>
    <mergeCell ref="D36:L36"/>
    <mergeCell ref="D18:L18"/>
    <mergeCell ref="D19:L19"/>
    <mergeCell ref="D20:L20"/>
    <mergeCell ref="D21:L21"/>
    <mergeCell ref="D22:L22"/>
    <mergeCell ref="D23:L23"/>
    <mergeCell ref="D16:L16"/>
    <mergeCell ref="D30:L30"/>
    <mergeCell ref="D17:L17"/>
    <mergeCell ref="D31:L31"/>
    <mergeCell ref="D32:L32"/>
    <mergeCell ref="D33:L33"/>
    <mergeCell ref="D34:L34"/>
    <mergeCell ref="D45:L45"/>
    <mergeCell ref="D46:L46"/>
    <mergeCell ref="D35:L35"/>
    <mergeCell ref="D47:L47"/>
    <mergeCell ref="D48:L48"/>
    <mergeCell ref="D49:L49"/>
    <mergeCell ref="D39:L39"/>
    <mergeCell ref="D40:L40"/>
    <mergeCell ref="D41:L41"/>
    <mergeCell ref="D43:L43"/>
    <mergeCell ref="D44:L44"/>
    <mergeCell ref="D42:L42"/>
    <mergeCell ref="D80:L80"/>
    <mergeCell ref="D73:L73"/>
    <mergeCell ref="D74:L74"/>
    <mergeCell ref="D75:L75"/>
    <mergeCell ref="D76:L76"/>
    <mergeCell ref="D77:L77"/>
    <mergeCell ref="D78:L78"/>
    <mergeCell ref="D65:L65"/>
    <mergeCell ref="D66:L66"/>
    <mergeCell ref="D67:L67"/>
    <mergeCell ref="D68:L68"/>
    <mergeCell ref="D69:L69"/>
    <mergeCell ref="D70:L70"/>
    <mergeCell ref="D58:L58"/>
    <mergeCell ref="D59:L59"/>
    <mergeCell ref="D60:L60"/>
    <mergeCell ref="D61:L61"/>
    <mergeCell ref="D62:L62"/>
    <mergeCell ref="D63:L63"/>
    <mergeCell ref="D51:L51"/>
    <mergeCell ref="D52:L52"/>
    <mergeCell ref="D53:L53"/>
    <mergeCell ref="D54:L54"/>
    <mergeCell ref="D55:L55"/>
    <mergeCell ref="D57:L57"/>
    <mergeCell ref="D50:L50"/>
    <mergeCell ref="D93:L93"/>
    <mergeCell ref="D94:L94"/>
    <mergeCell ref="D87:L87"/>
    <mergeCell ref="D88:L88"/>
    <mergeCell ref="D89:L89"/>
    <mergeCell ref="D90:L90"/>
    <mergeCell ref="D91:L91"/>
    <mergeCell ref="D92:L92"/>
    <mergeCell ref="D81:L81"/>
    <mergeCell ref="D219:L219"/>
    <mergeCell ref="D178:L178"/>
    <mergeCell ref="D179:L179"/>
    <mergeCell ref="D180:L180"/>
    <mergeCell ref="D181:L181"/>
    <mergeCell ref="D183:L183"/>
    <mergeCell ref="D184:L184"/>
    <mergeCell ref="D185:L185"/>
    <mergeCell ref="D186:L186"/>
    <mergeCell ref="D187:L187"/>
    <mergeCell ref="D175:L175"/>
    <mergeCell ref="D176:L176"/>
    <mergeCell ref="D82:L82"/>
    <mergeCell ref="D83:L83"/>
    <mergeCell ref="D84:L84"/>
    <mergeCell ref="D85:L85"/>
    <mergeCell ref="D118:L118"/>
    <mergeCell ref="D138:L138"/>
    <mergeCell ref="D170:L170"/>
    <mergeCell ref="D171:L171"/>
    <mergeCell ref="D173:L173"/>
    <mergeCell ref="D174:L174"/>
    <mergeCell ref="D109:L109"/>
    <mergeCell ref="D110:L110"/>
    <mergeCell ref="D111:L111"/>
    <mergeCell ref="D163:L163"/>
    <mergeCell ref="D164:L164"/>
    <mergeCell ref="D165:L165"/>
    <mergeCell ref="D112:L112"/>
    <mergeCell ref="D114:L114"/>
    <mergeCell ref="D115:L115"/>
    <mergeCell ref="D116:L116"/>
    <mergeCell ref="D100:L100"/>
    <mergeCell ref="D101:L101"/>
    <mergeCell ref="D102:L102"/>
    <mergeCell ref="D119:L119"/>
    <mergeCell ref="D103:L103"/>
    <mergeCell ref="D104:L104"/>
    <mergeCell ref="D105:L105"/>
    <mergeCell ref="D106:L106"/>
    <mergeCell ref="D107:L107"/>
    <mergeCell ref="D108:L108"/>
    <mergeCell ref="D96:L96"/>
    <mergeCell ref="D98:L98"/>
    <mergeCell ref="D99:L99"/>
    <mergeCell ref="D134:L134"/>
    <mergeCell ref="D121:L121"/>
    <mergeCell ref="D122:L122"/>
    <mergeCell ref="D123:L123"/>
    <mergeCell ref="D124:L124"/>
    <mergeCell ref="D135:L135"/>
    <mergeCell ref="D137:L137"/>
    <mergeCell ref="D127:L127"/>
    <mergeCell ref="D128:L128"/>
    <mergeCell ref="D129:L129"/>
    <mergeCell ref="D130:L130"/>
    <mergeCell ref="D132:L132"/>
    <mergeCell ref="D133:L133"/>
    <mergeCell ref="D167:L167"/>
    <mergeCell ref="D169:L169"/>
    <mergeCell ref="D155:L155"/>
    <mergeCell ref="D156:L156"/>
    <mergeCell ref="D158:L158"/>
    <mergeCell ref="D159:L159"/>
    <mergeCell ref="D166:L166"/>
    <mergeCell ref="D160:L160"/>
    <mergeCell ref="D161:L161"/>
    <mergeCell ref="D147:L147"/>
    <mergeCell ref="D150:L150"/>
    <mergeCell ref="D151:L151"/>
    <mergeCell ref="D152:L152"/>
    <mergeCell ref="D153:L153"/>
    <mergeCell ref="D154:L154"/>
    <mergeCell ref="D148:L148"/>
    <mergeCell ref="D143:L143"/>
    <mergeCell ref="D144:L144"/>
    <mergeCell ref="D145:L145"/>
    <mergeCell ref="D146:L146"/>
    <mergeCell ref="D125:L125"/>
    <mergeCell ref="D126:L126"/>
    <mergeCell ref="D141:L141"/>
    <mergeCell ref="D142:L142"/>
    <mergeCell ref="D139:L139"/>
    <mergeCell ref="D140:L140"/>
    <mergeCell ref="D95:L95"/>
    <mergeCell ref="D120:L120"/>
    <mergeCell ref="D255:L255"/>
    <mergeCell ref="D251:L251"/>
    <mergeCell ref="D252:L252"/>
    <mergeCell ref="D247:L247"/>
    <mergeCell ref="D248:L248"/>
    <mergeCell ref="D249:L249"/>
    <mergeCell ref="D245:L245"/>
    <mergeCell ref="D246:L246"/>
    <mergeCell ref="D256:L256"/>
    <mergeCell ref="D259:L259"/>
    <mergeCell ref="D260:L260"/>
    <mergeCell ref="D261:L261"/>
    <mergeCell ref="D240:L240"/>
    <mergeCell ref="D242:L242"/>
    <mergeCell ref="D243:L243"/>
    <mergeCell ref="D244:L244"/>
    <mergeCell ref="D264:L264"/>
    <mergeCell ref="D265:L265"/>
    <mergeCell ref="D232:L232"/>
    <mergeCell ref="D234:L234"/>
    <mergeCell ref="D235:L235"/>
    <mergeCell ref="D236:L236"/>
    <mergeCell ref="D237:L237"/>
    <mergeCell ref="D238:L238"/>
    <mergeCell ref="D257:L257"/>
    <mergeCell ref="D239:L239"/>
    <mergeCell ref="D277:L277"/>
    <mergeCell ref="D278:L278"/>
    <mergeCell ref="D250:L250"/>
    <mergeCell ref="D268:L268"/>
    <mergeCell ref="D269:L269"/>
    <mergeCell ref="D270:L270"/>
    <mergeCell ref="D271:L271"/>
    <mergeCell ref="D273:L273"/>
    <mergeCell ref="D262:L262"/>
    <mergeCell ref="D263:L263"/>
    <mergeCell ref="D279:L279"/>
    <mergeCell ref="D24:L24"/>
    <mergeCell ref="D26:L26"/>
    <mergeCell ref="D27:L27"/>
    <mergeCell ref="D28:L28"/>
    <mergeCell ref="D258:L258"/>
    <mergeCell ref="D266:L266"/>
    <mergeCell ref="D274:L274"/>
    <mergeCell ref="D275:L275"/>
    <mergeCell ref="D276:L276"/>
    <mergeCell ref="D281:L281"/>
    <mergeCell ref="D282:L282"/>
    <mergeCell ref="D283:L283"/>
    <mergeCell ref="D284:L284"/>
    <mergeCell ref="D285:L285"/>
    <mergeCell ref="D286:L286"/>
    <mergeCell ref="D289:L289"/>
    <mergeCell ref="D290:L290"/>
    <mergeCell ref="D291:L291"/>
    <mergeCell ref="D292:L292"/>
    <mergeCell ref="D293:L293"/>
    <mergeCell ref="D294:L294"/>
    <mergeCell ref="D296:L296"/>
    <mergeCell ref="D297:L297"/>
    <mergeCell ref="D298:L298"/>
    <mergeCell ref="D299:L299"/>
    <mergeCell ref="D300:L300"/>
    <mergeCell ref="D301:L301"/>
    <mergeCell ref="D303:L303"/>
    <mergeCell ref="D304:L304"/>
    <mergeCell ref="D305:L305"/>
    <mergeCell ref="D306:L306"/>
    <mergeCell ref="D307:L307"/>
    <mergeCell ref="D308:L308"/>
    <mergeCell ref="D309:L309"/>
    <mergeCell ref="D310:L310"/>
    <mergeCell ref="D311:L311"/>
    <mergeCell ref="D312:L312"/>
    <mergeCell ref="D314:L314"/>
    <mergeCell ref="D315:L315"/>
    <mergeCell ref="D316:L316"/>
    <mergeCell ref="D317:L317"/>
    <mergeCell ref="D318:L318"/>
    <mergeCell ref="D319:L319"/>
    <mergeCell ref="D320:L320"/>
    <mergeCell ref="D321:L321"/>
    <mergeCell ref="D322:L322"/>
    <mergeCell ref="D323:L323"/>
    <mergeCell ref="D324:L324"/>
    <mergeCell ref="D325:L325"/>
    <mergeCell ref="D326:L326"/>
    <mergeCell ref="D327:L327"/>
    <mergeCell ref="D328:L328"/>
    <mergeCell ref="D330:L330"/>
    <mergeCell ref="D331:L331"/>
    <mergeCell ref="D332:L332"/>
    <mergeCell ref="D334:L334"/>
    <mergeCell ref="D335:L335"/>
    <mergeCell ref="D337:L337"/>
    <mergeCell ref="D338:L338"/>
    <mergeCell ref="D339:L339"/>
    <mergeCell ref="D340:L340"/>
    <mergeCell ref="D341:L341"/>
    <mergeCell ref="D342:L342"/>
    <mergeCell ref="D349:L349"/>
    <mergeCell ref="D350:L350"/>
    <mergeCell ref="D351:L351"/>
    <mergeCell ref="D353:L353"/>
    <mergeCell ref="D354:L354"/>
    <mergeCell ref="D343:L343"/>
    <mergeCell ref="D344:L344"/>
    <mergeCell ref="D345:L345"/>
    <mergeCell ref="D346:L346"/>
    <mergeCell ref="D348:L348"/>
    <mergeCell ref="D355:L355"/>
    <mergeCell ref="D356:L356"/>
    <mergeCell ref="D357:L357"/>
    <mergeCell ref="D358:L358"/>
    <mergeCell ref="D359:L359"/>
    <mergeCell ref="D360:L360"/>
    <mergeCell ref="D361:L361"/>
    <mergeCell ref="D362:L362"/>
    <mergeCell ref="D363:L363"/>
    <mergeCell ref="D366:L366"/>
    <mergeCell ref="D367:L367"/>
    <mergeCell ref="D368:L368"/>
    <mergeCell ref="D364:L364"/>
    <mergeCell ref="D369:L369"/>
    <mergeCell ref="D370:L370"/>
    <mergeCell ref="D371:L371"/>
    <mergeCell ref="D372:L372"/>
    <mergeCell ref="D374:L374"/>
    <mergeCell ref="D375:L375"/>
    <mergeCell ref="D383:L383"/>
    <mergeCell ref="D385:L385"/>
    <mergeCell ref="D386:L386"/>
    <mergeCell ref="D387:L387"/>
    <mergeCell ref="D376:L376"/>
    <mergeCell ref="D377:L377"/>
    <mergeCell ref="D379:L379"/>
    <mergeCell ref="D380:L380"/>
    <mergeCell ref="D381:L381"/>
    <mergeCell ref="D382:L382"/>
    <mergeCell ref="D389:L389"/>
    <mergeCell ref="D390:L390"/>
    <mergeCell ref="D391:L391"/>
    <mergeCell ref="D392:L392"/>
    <mergeCell ref="D393:L393"/>
    <mergeCell ref="D394:L394"/>
    <mergeCell ref="D395:L395"/>
    <mergeCell ref="D396:L396"/>
    <mergeCell ref="D397:L397"/>
    <mergeCell ref="D399:L399"/>
    <mergeCell ref="D400:L400"/>
    <mergeCell ref="D401:L401"/>
    <mergeCell ref="D402:L402"/>
    <mergeCell ref="D403:L403"/>
    <mergeCell ref="D404:L404"/>
    <mergeCell ref="D405:L405"/>
    <mergeCell ref="D406:L406"/>
    <mergeCell ref="D407:L407"/>
    <mergeCell ref="D409:L409"/>
    <mergeCell ref="D410:L410"/>
    <mergeCell ref="D411:L411"/>
    <mergeCell ref="D412:L412"/>
    <mergeCell ref="D413:L413"/>
    <mergeCell ref="D414:L414"/>
    <mergeCell ref="D415:L415"/>
    <mergeCell ref="D417:L417"/>
    <mergeCell ref="D418:L418"/>
    <mergeCell ref="D419:L419"/>
    <mergeCell ref="D420:L420"/>
    <mergeCell ref="D426:L426"/>
    <mergeCell ref="D427:L427"/>
    <mergeCell ref="D428:L428"/>
    <mergeCell ref="D429:L429"/>
    <mergeCell ref="D430:L430"/>
    <mergeCell ref="D421:L421"/>
    <mergeCell ref="D422:L422"/>
    <mergeCell ref="D423:L423"/>
    <mergeCell ref="D424:L424"/>
    <mergeCell ref="D425:L425"/>
    <mergeCell ref="D8:P8"/>
    <mergeCell ref="D9:P9"/>
    <mergeCell ref="D10:P10"/>
    <mergeCell ref="D437:L437"/>
    <mergeCell ref="D438:L438"/>
    <mergeCell ref="D439:L439"/>
    <mergeCell ref="D431:L431"/>
    <mergeCell ref="D432:L432"/>
    <mergeCell ref="D433:L433"/>
    <mergeCell ref="D435:L435"/>
    <mergeCell ref="D233:L233"/>
    <mergeCell ref="D37:L37"/>
    <mergeCell ref="D253:L253"/>
    <mergeCell ref="D71:L71"/>
    <mergeCell ref="D287:L287"/>
    <mergeCell ref="D444:L444"/>
    <mergeCell ref="D440:L440"/>
    <mergeCell ref="D441:L441"/>
    <mergeCell ref="D443:L443"/>
    <mergeCell ref="D436:L436"/>
  </mergeCells>
  <printOptions/>
  <pageMargins left="0.7" right="0.7" top="0.75" bottom="0.75" header="0.3" footer="0.3"/>
  <pageSetup horizontalDpi="600" verticalDpi="600" orientation="landscape" r:id="rId1"/>
  <ignoredErrors>
    <ignoredError sqref="C52"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Lemon, Jennifer</dc:creator>
  <cp:keywords/>
  <dc:description/>
  <cp:lastModifiedBy>Darryl DeAngelis</cp:lastModifiedBy>
  <cp:lastPrinted>2014-08-25T11:55:02Z</cp:lastPrinted>
  <dcterms:created xsi:type="dcterms:W3CDTF">2012-09-20T12:33:29Z</dcterms:created>
  <dcterms:modified xsi:type="dcterms:W3CDTF">2019-01-23T15:04:14Z</dcterms:modified>
  <cp:category/>
  <cp:version/>
  <cp:contentType/>
  <cp:contentStatus/>
</cp:coreProperties>
</file>